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8" windowWidth="14808" windowHeight="8016"/>
  </bookViews>
  <sheets>
    <sheet name="1" sheetId="6" r:id="rId1"/>
    <sheet name="Прил.1" sheetId="1" r:id="rId2"/>
    <sheet name="Прил.2" sheetId="2" r:id="rId3"/>
    <sheet name="Прил. 5" sheetId="5" r:id="rId4"/>
    <sheet name="долгоср" sheetId="7" r:id="rId5"/>
  </sheets>
  <externalReferences>
    <externalReference r:id="rId6"/>
    <externalReference r:id="rId7"/>
  </externalReferences>
  <definedNames>
    <definedName name="god">[1]Титульный!$F$13</definedName>
    <definedName name="org">[1]Титульный!$F$17</definedName>
    <definedName name="_xlnm.Print_Area" localSheetId="4">долгоср!$A$1:$G$12</definedName>
    <definedName name="_xlnm.Print_Area" localSheetId="3">'Прил. 5'!$A$1:$M$48</definedName>
    <definedName name="_xlnm.Print_Area" localSheetId="1">Прил.1!$A$1:$F$17</definedName>
    <definedName name="_xlnm.Print_Area" localSheetId="2">Прил.2!$A$1:$H$55</definedName>
  </definedNames>
  <calcPr calcId="152511"/>
</workbook>
</file>

<file path=xl/calcChain.xml><?xml version="1.0" encoding="utf-8"?>
<calcChain xmlns="http://schemas.openxmlformats.org/spreadsheetml/2006/main">
  <c r="G41" i="2" l="1"/>
  <c r="F41" i="2" s="1"/>
  <c r="D10" i="7" l="1"/>
  <c r="D11" i="7" s="1"/>
  <c r="D12" i="7" s="1"/>
  <c r="F12" i="7"/>
  <c r="F11" i="7"/>
  <c r="F10" i="7"/>
  <c r="E12" i="7"/>
  <c r="E11" i="7"/>
  <c r="E10" i="7"/>
  <c r="L18" i="5"/>
  <c r="J18" i="5"/>
  <c r="H18" i="5"/>
  <c r="H16" i="2"/>
  <c r="H17" i="2" s="1"/>
  <c r="G16" i="2"/>
  <c r="G17" i="2" s="1"/>
  <c r="E16" i="2"/>
  <c r="E18" i="2" s="1"/>
  <c r="F16" i="2"/>
  <c r="F18" i="2" s="1"/>
  <c r="G18" i="2" l="1"/>
  <c r="H18" i="2"/>
  <c r="F17" i="2"/>
  <c r="E17" i="2"/>
  <c r="G19" i="5" l="1"/>
  <c r="F19" i="5"/>
  <c r="G18" i="5"/>
  <c r="F18" i="5"/>
  <c r="I18" i="5" l="1"/>
  <c r="E30" i="2"/>
  <c r="E15" i="2" s="1"/>
  <c r="G30" i="2"/>
  <c r="G15" i="2" s="1"/>
  <c r="H30" i="2"/>
  <c r="H15" i="2" s="1"/>
  <c r="E20" i="2"/>
  <c r="E45" i="2"/>
  <c r="F45" i="2"/>
  <c r="G45" i="2"/>
  <c r="H45" i="2"/>
  <c r="G42" i="2"/>
  <c r="M18" i="5"/>
  <c r="G24" i="2"/>
  <c r="J17" i="5" l="1"/>
  <c r="K17" i="5" s="1"/>
  <c r="H24" i="2"/>
  <c r="L17" i="5" s="1"/>
  <c r="M17" i="5" s="1"/>
  <c r="L19" i="5"/>
  <c r="M19" i="5" s="1"/>
  <c r="K18" i="5"/>
  <c r="J19" i="5" l="1"/>
  <c r="K19" i="5" s="1"/>
  <c r="G20" i="2"/>
  <c r="H20" i="2"/>
  <c r="H42" i="2"/>
  <c r="F24" i="2" l="1"/>
  <c r="E24" i="2"/>
  <c r="G17" i="5" l="1"/>
  <c r="F17" i="5"/>
  <c r="E42" i="2"/>
  <c r="F42" i="2" l="1"/>
  <c r="D30" i="2" l="1"/>
  <c r="F30" i="2" l="1"/>
  <c r="F15" i="2" s="1"/>
  <c r="H17" i="5" l="1"/>
  <c r="I17" i="5" s="1"/>
  <c r="H19" i="5" l="1"/>
  <c r="I19" i="5" s="1"/>
  <c r="F20" i="2"/>
</calcChain>
</file>

<file path=xl/sharedStrings.xml><?xml version="1.0" encoding="utf-8"?>
<sst xmlns="http://schemas.openxmlformats.org/spreadsheetml/2006/main" count="274" uniqueCount="201">
  <si>
    <t>Приложение N 1</t>
  </si>
  <si>
    <t>к предложению о размере цен</t>
  </si>
  <si>
    <t>(тарифов), долгосрочных</t>
  </si>
  <si>
    <t>параметров регулирования</t>
  </si>
  <si>
    <t>Раздел 1.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</si>
  <si>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</si>
  <si>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</si>
  <si>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</si>
  <si>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</si>
  <si>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</si>
  <si>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</si>
  <si>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</si>
  <si>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</si>
  <si>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</si>
  <si>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</si>
  <si>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Приложение N 2</t>
  </si>
  <si>
    <t>Раздел 2. Основные показатели деятельности организаций,</t>
  </si>
  <si>
    <t>относящихся к субъектам естественных монополий,</t>
  </si>
  <si>
    <t>а также коммерческого оператора оптового рынка</t>
  </si>
  <si>
    <t>электрической энергии (мощности)</t>
  </si>
  <si>
    <t>N п/п</t>
  </si>
  <si>
    <t>Наименование показателей</t>
  </si>
  <si>
    <t>Единица измерения</t>
  </si>
  <si>
    <t>Показатели, утвержденные на базовый период &lt;1&gt;</t>
  </si>
  <si>
    <t>Предложения на расчетный период регулирования</t>
  </si>
  <si>
    <t>1.</t>
  </si>
  <si>
    <t>Показатели эффективности деятельности организации</t>
  </si>
  <si>
    <t>1.1.</t>
  </si>
  <si>
    <t>Выручка</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</si>
  <si>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</si>
  <si>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</si>
  <si>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</si>
  <si>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</si>
  <si>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</si>
  <si>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</si>
  <si>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</si>
  <si>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</si>
  <si>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</si>
  <si>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данной отрасли от 9 процентов и более</t>
  </si>
  <si>
    <t>процент</t>
  </si>
  <si>
    <t>3.</t>
  </si>
  <si>
    <t>Показатели регулируемых видов деятельности организации</t>
  </si>
  <si>
    <t>3.1.</t>
  </si>
  <si>
    <t>Расчетный объем услуг в части управления технологическими режимами &lt;2&gt;</t>
  </si>
  <si>
    <t>МВт</t>
  </si>
  <si>
    <t>3.2.</t>
  </si>
  <si>
    <t>Расчетный объем услуг в части обеспечения надежности &lt;2&gt;</t>
  </si>
  <si>
    <t>МВт·ч</t>
  </si>
  <si>
    <t>3.3.</t>
  </si>
  <si>
    <t>Заявленная мощность &lt;3&gt;</t>
  </si>
  <si>
    <t>3.4.</t>
  </si>
  <si>
    <t>Объем полезного отпуска электроэнергии - всего &lt;3&gt;</t>
  </si>
  <si>
    <t>тыс. кВт·ч</t>
  </si>
  <si>
    <t>3.5.</t>
  </si>
  <si>
    <t>Объем полезного отпуска электроэнергии населению и приравненным к нему категориям потребителей &lt;3&gt;</t>
  </si>
  <si>
    <t>3.6.</t>
  </si>
  <si>
    <t>Норматив потерь электрической энергии (с указанием реквизитов приказа Минэнерго России, которым утверждены нормативы) &lt;3&gt;</t>
  </si>
  <si>
    <t>3.7.</t>
  </si>
  <si>
    <t>Реквизиты программы энергоэффективности (кем утверждена, дата утверждения, номер приказа) &lt;3&gt;</t>
  </si>
  <si>
    <t>3.8.</t>
  </si>
  <si>
    <t>Суммарный объем производства и потребления электрической энергии участниками оптового рынка электрической энергии &lt;4&gt;</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</si>
  <si>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</si>
  <si>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</si>
  <si>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</si>
  <si>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</si>
  <si>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</si>
  <si>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</si>
  <si>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</si>
  <si>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</si>
  <si>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</si>
  <si>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</si>
  <si>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</si>
  <si>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</si>
  <si>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</si>
  <si>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Справочно:</t>
  </si>
  <si>
    <t>Объем условных единиц &lt;3&gt;</t>
  </si>
  <si>
    <t>у.е.</t>
  </si>
  <si>
    <t>Операционные расходы на условную единицу &lt;3&gt;</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</si>
  <si>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</si>
  <si>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</si>
  <si>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</si>
  <si>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</si>
  <si>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</si>
  <si>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</si>
  <si>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</si>
  <si>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</si>
  <si>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</si>
  <si>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</si>
  <si>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</si>
  <si>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t>--------------------------------</t>
  </si>
  <si>
    <t>&lt;1&gt; Базовый период - год, предшествующий расчетному периоду регулирования.</t>
  </si>
  <si>
    <t>&lt;2&gt; Заполняются организацией, осуществляющей оперативно-диспетчерское управление в электроэнергетике.</t>
  </si>
  <si>
    <t>&lt;3&gt; Заполняются сетевыми организациями, осуществляющими передачу электрической энергии (мощности) по электрическим сетям.</t>
  </si>
  <si>
    <t>&lt;4&gt; Заполняются коммерческим оператором оптового рынка электрической энергии (мощности).</t>
  </si>
  <si>
    <t>Показатели, утвержденные на базовый период &lt;*&gt;</t>
  </si>
  <si>
    <t>менее 150 кВт</t>
  </si>
  <si>
    <t>от 150 кВт до 670 кВт</t>
  </si>
  <si>
    <t>от 670 кВт до 10 МВт</t>
  </si>
  <si>
    <t>не менее 10 МВт</t>
  </si>
  <si>
    <t>&lt;*&gt; Базовый период - год, предшествующий расчетному периоду регулирования.</t>
  </si>
  <si>
    <t>Приложение N 5</t>
  </si>
  <si>
    <t>Раздел 3. Цены (тарифы) по регулируемым видам</t>
  </si>
  <si>
    <t>деятельности организации</t>
  </si>
  <si>
    <t>Единица изменения</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</si>
  <si>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</si>
  <si>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</si>
  <si>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</si>
  <si>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</si>
  <si>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</si>
  <si>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</si>
  <si>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</si>
  <si>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</si>
  <si>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услуги по передаче электрической энергии (мощности)</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</si>
  <si>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</si>
  <si>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</si>
  <si>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</si>
  <si>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</si>
  <si>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</si>
  <si>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</si>
  <si>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</si>
  <si>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</si>
  <si>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</si>
  <si>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</si>
  <si>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</si>
  <si>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</si>
  <si>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</si>
  <si>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</si>
  <si>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</si>
  <si>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</si>
  <si>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</si>
  <si>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</si>
  <si>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</si>
  <si>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t>1,2 - 2,5 кг/см2</t>
  </si>
  <si>
    <t>2,5 - 7,0 кг/см2</t>
  </si>
  <si>
    <t>7,0 - 13,0 кг/см2</t>
  </si>
  <si>
    <t>&gt; 13 кг/см2</t>
  </si>
  <si>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</si>
  <si>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</si>
  <si>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</si>
  <si>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</si>
  <si>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</si>
  <si>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</si>
  <si>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</si>
  <si>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</si>
  <si>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</si>
  <si>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</si>
  <si>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</si>
  <si>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</si>
  <si>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t>∆СОС = СОС - З</t>
  </si>
  <si>
    <t>СОС = СИ - ВА</t>
  </si>
  <si>
    <r>
      <t xml:space="preserve">Долгосрочные параметры регулирования
</t>
    </r>
    <r>
      <rPr>
        <sz val="10"/>
        <rFont val="Tahoma"/>
        <family val="2"/>
        <charset val="204"/>
      </rPr>
      <t>(при применении метода доходности инвестированного капитала или метода долгосрочной необходимой валовой выручки)</t>
    </r>
  </si>
  <si>
    <t>№ п/п</t>
  </si>
  <si>
    <t>Год</t>
  </si>
  <si>
    <t>Базовый уровень подконтрольных расходов</t>
  </si>
  <si>
    <t>Величина технологического расхода (потерь) электрической энергии</t>
  </si>
  <si>
    <t>млн.руб.</t>
  </si>
  <si>
    <t>%</t>
  </si>
  <si>
    <t>1</t>
  </si>
  <si>
    <t>2</t>
  </si>
  <si>
    <t>3</t>
  </si>
  <si>
    <t>4</t>
  </si>
  <si>
    <t>5</t>
  </si>
  <si>
    <t>6</t>
  </si>
  <si>
    <t>7</t>
  </si>
  <si>
    <t>Показатель средней продолжительности прекращения передачи электрической энергии на точку поставки (Пsaidi)</t>
  </si>
  <si>
    <t>Показатель средней частоты прекращения передачи электрической энергии на точку поставки (Пsaifi)</t>
  </si>
  <si>
    <t>Показатели уровня надёжности оказываемых услуг</t>
  </si>
  <si>
    <t>Показатель уровня качества осуществляемого технологического присоединения к сети (Птпр)</t>
  </si>
  <si>
    <t>Фактические показатели за год, предшествующий базовому периоду (2018)</t>
  </si>
  <si>
    <t>Предложения на расчетный период регулирования (2020г)</t>
  </si>
  <si>
    <t>Предложения на расчетный период регулирования (2021г)</t>
  </si>
  <si>
    <t>Предложения на расчетный период регулирования (2022г)</t>
  </si>
  <si>
    <r>
      <t xml:space="preserve">Расходы, связанные с производством и реализацией </t>
    </r>
    <r>
      <rPr>
        <sz val="11"/>
        <color rgb="FF0000FF"/>
        <rFont val="Times New Roman"/>
        <family val="1"/>
        <charset val="204"/>
      </rPr>
      <t>&lt;2&gt;</t>
    </r>
    <r>
      <rPr>
        <sz val="11"/>
        <color theme="1"/>
        <rFont val="Times New Roman"/>
        <family val="1"/>
        <charset val="204"/>
      </rPr>
      <t xml:space="preserve">, </t>
    </r>
    <r>
      <rPr>
        <sz val="11"/>
        <color rgb="FF0000FF"/>
        <rFont val="Times New Roman"/>
        <family val="1"/>
        <charset val="204"/>
      </rPr>
      <t>&lt;4&gt;</t>
    </r>
    <r>
      <rPr>
        <sz val="11"/>
        <color theme="1"/>
        <rFont val="Times New Roman"/>
        <family val="1"/>
        <charset val="204"/>
      </rPr>
      <t xml:space="preserve">; подконтрольные расходы </t>
    </r>
    <r>
      <rPr>
        <sz val="11"/>
        <color rgb="FF0000FF"/>
        <rFont val="Times New Roman"/>
        <family val="1"/>
        <charset val="204"/>
      </rPr>
      <t>&lt;3&gt;</t>
    </r>
    <r>
      <rPr>
        <sz val="11"/>
        <color theme="1"/>
        <rFont val="Times New Roman"/>
        <family val="1"/>
        <charset val="204"/>
      </rPr>
      <t xml:space="preserve"> - всего</t>
    </r>
  </si>
  <si>
    <r>
      <t xml:space="preserve">Расходы, за исключением указанных в </t>
    </r>
    <r>
      <rPr>
        <sz val="11"/>
        <color rgb="FF0000FF"/>
        <rFont val="Times New Roman"/>
        <family val="1"/>
        <charset val="204"/>
      </rPr>
      <t>подпункте 4.1</t>
    </r>
    <r>
      <rPr>
        <sz val="11"/>
        <color theme="1"/>
        <rFont val="Times New Roman"/>
        <family val="1"/>
        <charset val="204"/>
      </rPr>
      <t xml:space="preserve"> </t>
    </r>
    <r>
      <rPr>
        <sz val="11"/>
        <color rgb="FF0000FF"/>
        <rFont val="Times New Roman"/>
        <family val="1"/>
        <charset val="204"/>
      </rPr>
      <t>&lt;2&gt;</t>
    </r>
    <r>
      <rPr>
        <sz val="11"/>
        <color theme="1"/>
        <rFont val="Times New Roman"/>
        <family val="1"/>
        <charset val="204"/>
      </rPr>
      <t xml:space="preserve">, </t>
    </r>
    <r>
      <rPr>
        <sz val="11"/>
        <color rgb="FF0000FF"/>
        <rFont val="Times New Roman"/>
        <family val="1"/>
        <charset val="204"/>
      </rPr>
      <t>&lt;4&gt;</t>
    </r>
    <r>
      <rPr>
        <sz val="11"/>
        <color theme="1"/>
        <rFont val="Times New Roman"/>
        <family val="1"/>
        <charset val="204"/>
      </rPr>
      <t xml:space="preserve">; неподконтрольные расходы </t>
    </r>
    <r>
      <rPr>
        <sz val="11"/>
        <color rgb="FF0000FF"/>
        <rFont val="Times New Roman"/>
        <family val="1"/>
        <charset val="204"/>
      </rPr>
      <t>&lt;3&gt;</t>
    </r>
    <r>
      <rPr>
        <sz val="11"/>
        <color theme="1"/>
        <rFont val="Times New Roman"/>
        <family val="1"/>
        <charset val="204"/>
      </rPr>
      <t xml:space="preserve"> - всего </t>
    </r>
    <r>
      <rPr>
        <sz val="11"/>
        <color rgb="FF0000FF"/>
        <rFont val="Times New Roman"/>
        <family val="1"/>
        <charset val="204"/>
      </rPr>
      <t>&lt;3&gt;</t>
    </r>
  </si>
  <si>
    <r>
      <t xml:space="preserve">2. </t>
    </r>
    <r>
      <rPr>
        <b/>
        <sz val="11"/>
        <color rgb="FF727272"/>
        <rFont val="Times New Roman"/>
        <family val="1"/>
        <charset val="204"/>
      </rPr>
      <t xml:space="preserve">Излишек (+) или недостаток (-) собственных оборотных средств (∆СОС): </t>
    </r>
  </si>
  <si>
    <r>
      <t xml:space="preserve"> </t>
    </r>
    <r>
      <rPr>
        <b/>
        <sz val="11"/>
        <color rgb="FF727272"/>
        <rFont val="Times New Roman"/>
        <family val="1"/>
        <charset val="204"/>
      </rPr>
      <t>Наличие собственных оборотных средств</t>
    </r>
    <r>
      <rPr>
        <sz val="11"/>
        <color rgb="FF727272"/>
        <rFont val="Times New Roman"/>
        <family val="1"/>
        <charset val="204"/>
      </rPr>
      <t xml:space="preserve"> </t>
    </r>
    <r>
      <rPr>
        <b/>
        <i/>
        <sz val="11"/>
        <color rgb="FF727272"/>
        <rFont val="Times New Roman"/>
        <family val="1"/>
        <charset val="204"/>
      </rPr>
      <t>(СОС)</t>
    </r>
    <r>
      <rPr>
        <b/>
        <sz val="11"/>
        <color rgb="FF727272"/>
        <rFont val="Times New Roman"/>
        <family val="1"/>
        <charset val="204"/>
      </rPr>
      <t xml:space="preserve"> </t>
    </r>
    <r>
      <rPr>
        <sz val="11"/>
        <color rgb="FF727272"/>
        <rFont val="Times New Roman"/>
        <family val="1"/>
        <charset val="204"/>
      </rPr>
      <t xml:space="preserve">- разница между капиталом и резервами (VI раздел пассива баланса) и внеоборотными активами (I раздел актива баланса). Этот показатель характеризует чистый оборотный капитал. Его увеличение по сравнению с предыдущим периодом свидетельствует о дальнейшем развитии деятельности предприятия. В формализованном виде наличие оборотных средств можно записать как </t>
    </r>
  </si>
  <si>
    <r>
      <t xml:space="preserve">где </t>
    </r>
    <r>
      <rPr>
        <i/>
        <sz val="11"/>
        <color rgb="FF727272"/>
        <rFont val="Times New Roman"/>
        <family val="1"/>
        <charset val="204"/>
      </rPr>
      <t>СИ</t>
    </r>
    <r>
      <rPr>
        <sz val="11"/>
        <color rgb="FF727272"/>
        <rFont val="Times New Roman"/>
        <family val="1"/>
        <charset val="204"/>
      </rPr>
      <t xml:space="preserve"> - собственные источники (IV раздел пассива баланса); </t>
    </r>
  </si>
  <si>
    <r>
      <t>ВА</t>
    </r>
    <r>
      <rPr>
        <sz val="11"/>
        <color rgb="FF727272"/>
        <rFont val="Times New Roman"/>
        <family val="1"/>
        <charset val="204"/>
      </rPr>
      <t xml:space="preserve"> - внеоборотные активы (I раздел актива баланса). </t>
    </r>
  </si>
  <si>
    <t>тыс. руб.</t>
  </si>
  <si>
    <t>тыс. руб. (у.е.)</t>
  </si>
  <si>
    <t>тыс. руб.на чел.</t>
  </si>
  <si>
    <t>Выпадающие, излишние доходы (расходы) прошлых лет; корректировки по итогам фактической деятельности</t>
  </si>
  <si>
    <t xml:space="preserve">  (полное и сокращенное наименование юридического лица)</t>
  </si>
  <si>
    <t>-</t>
  </si>
  <si>
    <t xml:space="preserve"> ПРЕДЛОЖЕНИЕ</t>
  </si>
  <si>
    <t xml:space="preserve"> о размере цен (тарифов), долгосрочных параметров регулирования</t>
  </si>
  <si>
    <t>(вид цены (тарифа) на  2020-2022год</t>
  </si>
  <si>
    <t xml:space="preserve"> (расчетный период регулирования)</t>
  </si>
  <si>
    <t xml:space="preserve">  _____________________________________________________________</t>
  </si>
  <si>
    <t>Общество с ограниченной ответственностью "Заволжская сетевая компания"</t>
  </si>
  <si>
    <t>432066, г.Ульяновск, ул. Шигаева,  д.28, кор.1</t>
  </si>
  <si>
    <t>432066, г.Ульяновск, ул. Шигаева,  д.28, кор.2</t>
  </si>
  <si>
    <t>Харьков Александр Васильевич</t>
  </si>
  <si>
    <t>zsk_173@mail.ru</t>
  </si>
  <si>
    <t>ООО "ЗСК"</t>
  </si>
  <si>
    <t>2019-2023</t>
  </si>
  <si>
    <t>Фактические показатели за год, предшествующий базовому периоду*</t>
  </si>
  <si>
    <t>* В 2018 году деятельность не осуществлялась</t>
  </si>
  <si>
    <t>тариф потерь с ростом 1,03 ежегодно (с ндс)</t>
  </si>
  <si>
    <t>базовые с улучшением по 976 приказу мин.энерго</t>
  </si>
  <si>
    <t>Общество с ограниченной ответственностью ""Заволжская сетевая компания" (ООО "ЗСК")</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</si>
</sst>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0"/>
  </numFmts>
  <fonts count="22" x14ac:knownFonts="1">
    <font>
      <sz val="11"/>
      <color theme="1"/>
      <name val="Calibri"/>
      <family val="2"/>
      <scheme val="minor"/>
    </font>
    <font>
      <sz val="10"/>
      <color theme="1"/>
      <name val="Arial"/>
      <family val="2"/>
      <charset val="204"/>
    </font>
    <font>
      <sz val="10"/>
      <color theme="1"/>
      <name val="Courier New"/>
      <family val="3"/>
      <charset val="204"/>
    </font>
    <font>
      <u/>
      <sz val="11"/>
      <color theme="10"/>
      <name val="Calibri"/>
      <family val="2"/>
      <scheme val="minor"/>
    </font>
    <font>
      <sz val="10"/>
      <name val="Arial Cyr"/>
      <charset val="204"/>
    </font>
    <font>
      <sz val="9"/>
      <name val="Tahoma"/>
      <family val="2"/>
      <charset val="204"/>
    </font>
    <font>
      <b/>
      <sz val="14"/>
      <name val="Franklin Gothic Medium"/>
      <family val="2"/>
      <charset val="204"/>
    </font>
    <font>
      <b/>
      <sz val="10"/>
      <name val="Tahoma"/>
      <family val="2"/>
      <charset val="204"/>
    </font>
    <font>
      <sz val="10"/>
      <name val="Tahoma"/>
      <family val="2"/>
      <charset val="204"/>
    </font>
    <font>
      <b/>
      <sz val="9"/>
      <name val="Tahoma"/>
      <family val="2"/>
      <charset val="204"/>
    </font>
    <font>
      <sz val="10"/>
      <name val="Arial"/>
      <family val="2"/>
      <charset val="204"/>
    </font>
    <font>
      <sz val="10"/>
      <color theme="1"/>
      <name val="Times New Roman"/>
      <family val="1"/>
      <charset val="204"/>
    </font>
    <font>
      <sz val="11"/>
      <color theme="1"/>
      <name val="Times New Roman"/>
      <family val="1"/>
      <charset val="204"/>
    </font>
    <font>
      <u/>
      <sz val="11"/>
      <color theme="10"/>
      <name val="Times New Roman"/>
      <family val="1"/>
      <charset val="204"/>
    </font>
    <font>
      <sz val="11"/>
      <name val="Times New Roman"/>
      <family val="1"/>
      <charset val="204"/>
    </font>
    <font>
      <sz val="11"/>
      <color rgb="FF0000FF"/>
      <name val="Times New Roman"/>
      <family val="1"/>
      <charset val="204"/>
    </font>
    <font>
      <sz val="11"/>
      <color rgb="FF727272"/>
      <name val="Times New Roman"/>
      <family val="1"/>
      <charset val="204"/>
    </font>
    <font>
      <b/>
      <sz val="11"/>
      <color rgb="FF727272"/>
      <name val="Times New Roman"/>
      <family val="1"/>
      <charset val="204"/>
    </font>
    <font>
      <b/>
      <i/>
      <sz val="11"/>
      <color rgb="FF727272"/>
      <name val="Times New Roman"/>
      <family val="1"/>
      <charset val="204"/>
    </font>
    <font>
      <i/>
      <sz val="11"/>
      <color rgb="FF727272"/>
      <name val="Times New Roman"/>
      <family val="1"/>
      <charset val="204"/>
    </font>
    <font>
      <sz val="9"/>
      <color theme="1"/>
      <name val="Times New Roman"/>
      <family val="1"/>
      <charset val="204"/>
    </font>
    <font>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92D050"/>
        <bgColor indexed="64"/>
      </patternFill>
    </fill>
    <fill>
      <patternFill patternType="solid">
        <fgColor rgb="FFFFFF00"/>
        <bgColor indexed="64"/>
      </patternFill>
    </fill>
  </fills>
  <borders count="10">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4" fillId="0" borderId="0"/>
    <xf numFmtId="0" fontId="6" fillId="0" borderId="0" applyBorder="0">
      <alignment horizontal="center" vertical="center" wrapText="1"/>
    </xf>
    <xf numFmtId="0" fontId="9" fillId="0" borderId="1" applyBorder="0">
      <alignment horizontal="center" vertical="center" wrapText="1"/>
    </xf>
  </cellStyleXfs>
  <cellXfs count="111">
    <xf numFmtId="0" fontId="0" fillId="0" borderId="0" xfId="0"/>
    <xf numFmtId="0" fontId="1" fillId="0" borderId="0" xfId="0" applyFont="1" applyAlignment="1">
      <alignment horizontal="center" vertical="center"/>
    </xf>
    <xf numFmtId="0" fontId="1" fillId="0" borderId="0" xfId="0" applyFont="1" applyAlignment="1">
      <alignment horizontal="justify" vertical="center"/>
    </xf>
    <xf numFmtId="0" fontId="1" fillId="0" borderId="0" xfId="0" applyFont="1" applyAlignment="1">
      <alignment vertical="center"/>
    </xf>
    <xf numFmtId="0" fontId="5" fillId="0" borderId="0" xfId="2" applyFont="1" applyFill="1" applyAlignment="1" applyProtection="1">
      <alignment vertical="center" wrapText="1"/>
    </xf>
    <xf numFmtId="0" fontId="10" fillId="0" borderId="0" xfId="0" applyFont="1"/>
    <xf numFmtId="0" fontId="0" fillId="0" borderId="0" xfId="0"/>
    <xf numFmtId="0" fontId="5" fillId="0" borderId="0" xfId="2" applyFont="1" applyFill="1" applyAlignment="1" applyProtection="1">
      <alignment vertical="center" wrapText="1"/>
    </xf>
    <xf numFmtId="0" fontId="5" fillId="3" borderId="0" xfId="2" applyFont="1" applyFill="1" applyBorder="1" applyAlignment="1" applyProtection="1">
      <alignment vertical="center" wrapText="1"/>
    </xf>
    <xf numFmtId="0" fontId="5" fillId="3" borderId="0" xfId="2" applyFont="1" applyFill="1" applyBorder="1" applyAlignment="1" applyProtection="1">
      <alignment horizontal="right" vertical="center" wrapText="1"/>
    </xf>
    <xf numFmtId="0" fontId="5" fillId="3" borderId="0" xfId="2" applyFont="1" applyFill="1" applyBorder="1" applyAlignment="1" applyProtection="1">
      <alignment horizontal="center" vertical="center" wrapText="1"/>
    </xf>
    <xf numFmtId="0" fontId="9" fillId="3" borderId="0" xfId="2" applyFont="1" applyFill="1" applyBorder="1" applyAlignment="1" applyProtection="1">
      <alignment horizontal="center" vertical="center" wrapText="1"/>
    </xf>
    <xf numFmtId="0" fontId="1" fillId="0" borderId="2" xfId="0" applyFont="1" applyBorder="1" applyAlignment="1">
      <alignment horizontal="center" vertical="center" wrapText="1"/>
    </xf>
    <xf numFmtId="0" fontId="0" fillId="0" borderId="2" xfId="0" applyBorder="1"/>
    <xf numFmtId="0" fontId="0" fillId="0" borderId="2" xfId="4" applyFont="1" applyFill="1" applyBorder="1" applyAlignment="1" applyProtection="1">
      <alignment horizontal="center" vertical="center" wrapText="1"/>
    </xf>
    <xf numFmtId="0" fontId="5" fillId="3" borderId="2" xfId="2" applyFont="1" applyFill="1" applyBorder="1" applyAlignment="1" applyProtection="1">
      <alignment horizontal="center" vertical="center" wrapText="1"/>
    </xf>
    <xf numFmtId="0" fontId="5" fillId="0" borderId="2" xfId="2" applyFont="1" applyFill="1" applyBorder="1" applyAlignment="1" applyProtection="1">
      <alignment vertical="center" wrapText="1"/>
    </xf>
    <xf numFmtId="49" fontId="5" fillId="3" borderId="2" xfId="4" applyNumberFormat="1" applyFont="1" applyFill="1" applyBorder="1" applyAlignment="1" applyProtection="1">
      <alignment horizontal="center" vertical="center" wrapText="1"/>
    </xf>
    <xf numFmtId="0" fontId="9" fillId="3" borderId="2" xfId="2" applyFont="1" applyFill="1" applyBorder="1" applyAlignment="1" applyProtection="1">
      <alignment horizontal="center" vertical="center" wrapText="1"/>
    </xf>
    <xf numFmtId="0" fontId="0" fillId="2" borderId="2" xfId="0" applyFill="1" applyBorder="1" applyAlignment="1">
      <alignment horizontal="center"/>
    </xf>
    <xf numFmtId="0" fontId="5" fillId="2" borderId="2" xfId="2" applyFont="1" applyFill="1" applyBorder="1" applyAlignment="1" applyProtection="1">
      <alignment horizontal="center" vertical="center" wrapText="1"/>
    </xf>
    <xf numFmtId="0" fontId="5" fillId="2" borderId="2" xfId="2" applyFont="1" applyFill="1" applyBorder="1" applyAlignment="1" applyProtection="1">
      <alignment horizontal="left" vertical="center" wrapText="1" indent="1"/>
    </xf>
    <xf numFmtId="4" fontId="5" fillId="2" borderId="2" xfId="2" applyNumberFormat="1" applyFont="1" applyFill="1" applyBorder="1" applyAlignment="1" applyProtection="1">
      <alignment horizontal="center" vertical="center" wrapText="1"/>
      <protection locked="0"/>
    </xf>
    <xf numFmtId="0" fontId="0" fillId="2" borderId="0" xfId="0" applyFill="1"/>
    <xf numFmtId="2" fontId="0" fillId="2" borderId="2" xfId="0" applyNumberFormat="1" applyFill="1" applyBorder="1" applyAlignment="1">
      <alignment horizontal="center"/>
    </xf>
    <xf numFmtId="0" fontId="1" fillId="0" borderId="2" xfId="0" applyFont="1" applyBorder="1" applyAlignment="1">
      <alignment vertical="center" wrapText="1"/>
    </xf>
    <xf numFmtId="0" fontId="1" fillId="0" borderId="2" xfId="0" applyFont="1" applyBorder="1" applyAlignment="1">
      <alignment horizontal="left" vertical="center" wrapText="1" indent="2"/>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2" xfId="0" applyFont="1" applyBorder="1" applyAlignment="1">
      <alignment vertical="center" wrapText="1"/>
    </xf>
    <xf numFmtId="0" fontId="11" fillId="0" borderId="2" xfId="0" applyFont="1" applyBorder="1" applyAlignment="1">
      <alignment horizontal="center" vertical="center" wrapText="1"/>
    </xf>
    <xf numFmtId="2" fontId="11" fillId="0" borderId="2" xfId="0" applyNumberFormat="1" applyFont="1" applyBorder="1" applyAlignment="1">
      <alignment horizontal="center" vertical="center" wrapText="1"/>
    </xf>
    <xf numFmtId="4" fontId="11" fillId="0" borderId="2" xfId="0" applyNumberFormat="1" applyFont="1" applyBorder="1" applyAlignment="1">
      <alignment horizontal="center" vertical="center" wrapText="1"/>
    </xf>
    <xf numFmtId="4" fontId="12" fillId="0" borderId="2" xfId="0" applyNumberFormat="1" applyFont="1" applyBorder="1" applyAlignment="1">
      <alignment vertical="center" wrapText="1"/>
    </xf>
    <xf numFmtId="2" fontId="12" fillId="0" borderId="2" xfId="0" applyNumberFormat="1" applyFont="1" applyBorder="1" applyAlignment="1">
      <alignment vertical="center" wrapText="1"/>
    </xf>
    <xf numFmtId="0" fontId="12" fillId="0" borderId="2" xfId="0" applyFont="1" applyBorder="1" applyAlignment="1">
      <alignment horizontal="center" vertical="center" wrapText="1"/>
    </xf>
    <xf numFmtId="2" fontId="14" fillId="0" borderId="2" xfId="0" applyNumberFormat="1" applyFont="1" applyBorder="1" applyAlignment="1">
      <alignment horizontal="center" vertical="center" wrapText="1"/>
    </xf>
    <xf numFmtId="2" fontId="12" fillId="0" borderId="2" xfId="0" applyNumberFormat="1" applyFont="1" applyBorder="1" applyAlignment="1">
      <alignment horizontal="center" vertical="center" wrapText="1"/>
    </xf>
    <xf numFmtId="4" fontId="12" fillId="0" borderId="2" xfId="0" applyNumberFormat="1" applyFont="1" applyBorder="1" applyAlignment="1">
      <alignment horizontal="center" vertical="center" wrapText="1"/>
    </xf>
    <xf numFmtId="2" fontId="12" fillId="2" borderId="2"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0" fontId="13" fillId="0" borderId="2" xfId="1" applyFont="1" applyBorder="1" applyAlignment="1">
      <alignment vertical="center" wrapText="1"/>
    </xf>
    <xf numFmtId="10" fontId="12" fillId="0" borderId="2" xfId="0" applyNumberFormat="1" applyFont="1" applyBorder="1" applyAlignment="1">
      <alignment horizontal="center" vertical="center" wrapText="1"/>
    </xf>
    <xf numFmtId="0" fontId="12" fillId="2" borderId="2" xfId="0" applyFont="1" applyFill="1" applyBorder="1" applyAlignment="1">
      <alignment horizontal="center" vertical="center" wrapText="1"/>
    </xf>
    <xf numFmtId="4" fontId="12" fillId="0" borderId="2" xfId="0" quotePrefix="1" applyNumberFormat="1" applyFont="1" applyBorder="1" applyAlignment="1">
      <alignment horizontal="center" vertical="center" wrapText="1"/>
    </xf>
    <xf numFmtId="3" fontId="12" fillId="0" borderId="2" xfId="0" applyNumberFormat="1"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justify" vertical="center" wrapText="1"/>
    </xf>
    <xf numFmtId="4" fontId="12" fillId="2" borderId="2" xfId="0" applyNumberFormat="1" applyFont="1" applyFill="1" applyBorder="1" applyAlignment="1">
      <alignment horizontal="center" vertical="center" wrapText="1"/>
    </xf>
    <xf numFmtId="0" fontId="11" fillId="0" borderId="2" xfId="0" applyFont="1" applyBorder="1" applyAlignment="1">
      <alignment vertical="center" wrapText="1"/>
    </xf>
    <xf numFmtId="2" fontId="11" fillId="0" borderId="2" xfId="0" applyNumberFormat="1" applyFont="1" applyBorder="1" applyAlignment="1">
      <alignment vertical="center" wrapText="1"/>
    </xf>
    <xf numFmtId="0" fontId="0" fillId="0" borderId="0" xfId="0"/>
    <xf numFmtId="2" fontId="12" fillId="0" borderId="2" xfId="0" applyNumberFormat="1" applyFont="1" applyBorder="1" applyAlignment="1">
      <alignment horizontal="center" vertical="center"/>
    </xf>
    <xf numFmtId="0" fontId="12" fillId="0" borderId="2" xfId="0" applyFont="1" applyBorder="1" applyAlignment="1">
      <alignment horizontal="center" vertical="center" wrapText="1"/>
    </xf>
    <xf numFmtId="0" fontId="20" fillId="0" borderId="0" xfId="0" applyFont="1" applyAlignment="1">
      <alignment vertical="center" wrapText="1"/>
    </xf>
    <xf numFmtId="1" fontId="12" fillId="0" borderId="2" xfId="0" applyNumberFormat="1" applyFont="1" applyFill="1" applyBorder="1" applyAlignment="1">
      <alignment horizontal="center" vertical="center" wrapText="1"/>
    </xf>
    <xf numFmtId="1" fontId="12" fillId="0" borderId="2" xfId="0" applyNumberFormat="1" applyFont="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left"/>
    </xf>
    <xf numFmtId="0" fontId="12" fillId="0" borderId="2" xfId="0" applyFont="1" applyFill="1" applyBorder="1" applyAlignment="1">
      <alignment vertical="center" wrapText="1"/>
    </xf>
    <xf numFmtId="165" fontId="0" fillId="2" borderId="2" xfId="0" applyNumberFormat="1" applyFill="1" applyBorder="1" applyAlignment="1">
      <alignment horizontal="center"/>
    </xf>
    <xf numFmtId="10" fontId="5" fillId="2" borderId="2" xfId="2" applyNumberFormat="1" applyFont="1" applyFill="1" applyBorder="1" applyAlignment="1" applyProtection="1">
      <alignment horizontal="center" vertical="center" wrapText="1"/>
      <protection locked="0"/>
    </xf>
    <xf numFmtId="4" fontId="12" fillId="5" borderId="2" xfId="0" applyNumberFormat="1" applyFont="1" applyFill="1" applyBorder="1" applyAlignment="1">
      <alignment horizontal="center" vertical="center" wrapText="1"/>
    </xf>
    <xf numFmtId="4" fontId="12" fillId="5" borderId="2" xfId="0" applyNumberFormat="1" applyFont="1" applyFill="1" applyBorder="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left" vertical="center"/>
    </xf>
    <xf numFmtId="0" fontId="21" fillId="0" borderId="0" xfId="1" applyFont="1" applyAlignment="1">
      <alignment horizontal="left" vertical="center"/>
    </xf>
    <xf numFmtId="0" fontId="1" fillId="2"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right" vertical="center"/>
    </xf>
    <xf numFmtId="0" fontId="1" fillId="0" borderId="0" xfId="0" applyFont="1" applyAlignment="1">
      <alignment horizontal="center" vertical="center"/>
    </xf>
    <xf numFmtId="0" fontId="12" fillId="0" borderId="0" xfId="0" applyFont="1" applyAlignment="1">
      <alignment horizontal="center" vertical="center" wrapText="1"/>
    </xf>
    <xf numFmtId="0" fontId="20" fillId="0" borderId="0" xfId="0" applyFont="1" applyAlignment="1">
      <alignment horizontal="right" vertical="center" wrapText="1"/>
    </xf>
    <xf numFmtId="0" fontId="16" fillId="0" borderId="0" xfId="0" applyFont="1" applyAlignment="1">
      <alignment horizontal="left" vertical="center" wrapText="1"/>
    </xf>
    <xf numFmtId="0" fontId="19" fillId="0" borderId="0" xfId="0" applyFont="1" applyAlignment="1">
      <alignment horizontal="left" vertical="center" wrapText="1"/>
    </xf>
    <xf numFmtId="0" fontId="12" fillId="0" borderId="0" xfId="0" applyFont="1" applyAlignment="1">
      <alignment horizontal="left" vertical="center" wrapText="1"/>
    </xf>
    <xf numFmtId="0" fontId="19" fillId="0" borderId="0" xfId="0" applyFont="1" applyAlignment="1">
      <alignment horizontal="center" vertical="center" wrapText="1"/>
    </xf>
    <xf numFmtId="0" fontId="16" fillId="0" borderId="0" xfId="0" applyFont="1" applyAlignment="1">
      <alignment horizontal="center" vertical="center" wrapText="1"/>
    </xf>
    <xf numFmtId="2" fontId="14" fillId="0" borderId="6" xfId="0" applyNumberFormat="1" applyFont="1" applyFill="1" applyBorder="1" applyAlignment="1">
      <alignment horizontal="left" vertical="center" wrapText="1"/>
    </xf>
    <xf numFmtId="2" fontId="14" fillId="0" borderId="8" xfId="0" applyNumberFormat="1" applyFont="1" applyFill="1" applyBorder="1" applyAlignment="1">
      <alignment horizontal="left" vertical="center" wrapText="1"/>
    </xf>
    <xf numFmtId="0" fontId="12" fillId="0" borderId="2" xfId="0" applyFont="1" applyBorder="1" applyAlignment="1">
      <alignment horizontal="center" vertical="center" wrapText="1"/>
    </xf>
    <xf numFmtId="0" fontId="12" fillId="0" borderId="0" xfId="0" applyFont="1" applyBorder="1" applyAlignment="1">
      <alignment horizontal="left" vertical="center" wrapText="1"/>
    </xf>
    <xf numFmtId="0" fontId="12" fillId="0" borderId="9" xfId="0" applyFont="1" applyBorder="1" applyAlignment="1">
      <alignment horizontal="left"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4" xfId="1" applyFont="1" applyBorder="1" applyAlignment="1">
      <alignment horizontal="center" vertical="center" wrapText="1"/>
    </xf>
    <xf numFmtId="0" fontId="13" fillId="0" borderId="3" xfId="1"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4" borderId="8" xfId="0" applyFont="1" applyFill="1" applyBorder="1" applyAlignment="1">
      <alignment horizontal="center" vertical="center" wrapText="1"/>
    </xf>
    <xf numFmtId="0" fontId="0" fillId="0" borderId="0" xfId="0" applyBorder="1" applyAlignment="1">
      <alignment horizontal="center"/>
    </xf>
    <xf numFmtId="0" fontId="11" fillId="0" borderId="2" xfId="0" applyFont="1" applyBorder="1" applyAlignment="1">
      <alignment horizontal="center" vertical="center" wrapText="1"/>
    </xf>
    <xf numFmtId="0" fontId="13" fillId="0" borderId="2" xfId="1" applyFont="1" applyBorder="1" applyAlignment="1">
      <alignment horizontal="center" vertical="center" wrapText="1"/>
    </xf>
    <xf numFmtId="0" fontId="0" fillId="0" borderId="0" xfId="0" applyAlignment="1">
      <alignment horizontal="center"/>
    </xf>
    <xf numFmtId="0" fontId="7" fillId="0" borderId="0" xfId="3" applyFont="1" applyFill="1" applyBorder="1" applyAlignment="1" applyProtection="1">
      <alignment horizontal="center" vertical="center" wrapText="1"/>
    </xf>
    <xf numFmtId="0" fontId="8" fillId="0" borderId="0" xfId="3" applyFont="1" applyFill="1" applyBorder="1" applyAlignment="1" applyProtection="1">
      <alignment horizontal="center" vertical="center" wrapText="1"/>
    </xf>
    <xf numFmtId="0" fontId="0" fillId="0" borderId="4" xfId="4" applyFont="1" applyFill="1" applyBorder="1" applyAlignment="1" applyProtection="1">
      <alignment horizontal="center" vertical="center" wrapText="1"/>
    </xf>
    <xf numFmtId="0" fontId="0" fillId="0" borderId="3" xfId="4" applyFont="1" applyFill="1" applyBorder="1" applyAlignment="1" applyProtection="1">
      <alignment horizontal="center" vertical="center" wrapText="1"/>
    </xf>
    <xf numFmtId="0" fontId="0" fillId="0" borderId="2" xfId="4" applyFont="1" applyFill="1" applyBorder="1" applyAlignment="1" applyProtection="1">
      <alignment horizontal="center" vertical="center" wrapText="1"/>
    </xf>
    <xf numFmtId="0" fontId="5" fillId="3" borderId="4" xfId="2" applyFont="1" applyFill="1" applyBorder="1" applyAlignment="1" applyProtection="1">
      <alignment horizontal="center" vertical="center" wrapText="1"/>
    </xf>
    <xf numFmtId="0" fontId="5" fillId="3" borderId="5" xfId="2" applyFont="1" applyFill="1" applyBorder="1" applyAlignment="1" applyProtection="1">
      <alignment horizontal="center" vertical="center" wrapText="1"/>
    </xf>
    <xf numFmtId="0" fontId="5" fillId="3" borderId="3" xfId="2" applyFont="1" applyFill="1" applyBorder="1" applyAlignment="1" applyProtection="1">
      <alignment horizontal="center" vertical="center" wrapText="1"/>
    </xf>
    <xf numFmtId="0" fontId="0" fillId="0" borderId="5" xfId="4" applyFont="1" applyFill="1" applyBorder="1" applyAlignment="1" applyProtection="1">
      <alignment horizontal="center" vertical="center" wrapText="1"/>
    </xf>
    <xf numFmtId="0" fontId="5" fillId="3" borderId="6" xfId="2" applyFont="1" applyFill="1" applyBorder="1" applyAlignment="1" applyProtection="1">
      <alignment horizontal="center" vertical="center" wrapText="1"/>
    </xf>
    <xf numFmtId="0" fontId="5" fillId="3" borderId="7" xfId="2"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cellXfs>
  <cellStyles count="5">
    <cellStyle name="Гиперссылка" xfId="1" builtinId="8"/>
    <cellStyle name="Заголовок" xfId="3"/>
    <cellStyle name="ЗаголовокСтолбца" xfId="4"/>
    <cellStyle name="Обычный" xfId="0" builtinId="0"/>
    <cellStyle name="Обычный_Мониторинг инвестиций"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1053;&#1072;&#1090;&#1072;&#1083;&#1100;&#1103;%20&#1044;&#1084;&#1080;&#1090;&#1088;&#1080;&#1077;&#1074;&#1085;&#1072;\Desktop\&#1052;&#1086;&#1080;%20&#1076;&#1086;&#1082;&#1091;&#1084;&#1077;&#1085;&#1090;&#1099;\&#1054;&#1054;&#1054;%20&#1048;&#1056;&#1069;&#1057;\2015\EE.OPEN.INFO.REQUEST%20&#1048;&#1056;&#1069;&#1057;%20&#1087;&#1088;&#1077;&#1076;&#1083;&#1086;&#1078;&#1077;&#1085;&#1080;&#1103;%20&#1087;&#1086;%20&#1094;&#1077;&#1085;&#1072;&#1084;,%20&#1090;&#1072;&#1088;&#1080;&#1092;&#1072;&#1084;%20&#1076;&#1086;%2020.04.20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1053;&#1072;&#1090;&#1072;&#1083;&#1100;&#1103;%20&#1044;&#1084;&#1080;&#1090;&#1088;&#1080;&#1077;&#1074;&#1085;&#1072;\Desktop\&#1052;&#1086;&#1080;%20&#1076;&#1086;&#1082;&#1091;&#1084;&#1077;&#1085;&#1090;&#1099;\&#1047;&#1072;&#1074;&#1086;&#1083;&#1078;&#1089;&#1082;&#1072;&#1103;%20&#1089;&#1077;&#1090;&#1077;&#1074;&#1072;&#1103;%20&#1082;&#1086;&#1084;&#1087;&#1072;&#1085;&#1080;&#1103;\2019%20-%20&#1053;&#1054;&#1042;&#1040;&#1071;\2020\&#1085;&#1072;&#1076;&#1077;&#1078;&#1085;&#1086;&#1089;&#1090;&#1100;%20&#1080;%20&#1082;&#1072;&#1095;&#1077;&#1089;&#1090;&#1074;&#1086;%20&#1087;&#1083;&#1072;&#1085;\&#1055;&#1051;&#1040;&#1053;%20&#1087;&#1086;%20&#1055;&#1053;&#1080;&#1050;%20&#1047;&#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Титульный"/>
      <sheetName val="Тарифы"/>
      <sheetName val="Параметры"/>
      <sheetName val="Ссылки на публикации"/>
      <sheetName val="Комментарии"/>
      <sheetName val="Проверка"/>
      <sheetName val="AllSheetsInThisWorkbook"/>
      <sheetName val="TEHSHEET"/>
      <sheetName val="et_union"/>
      <sheetName val="modProv"/>
      <sheetName val="modReestr"/>
      <sheetName val="modfrmReestr"/>
      <sheetName val="modUpdTemplMain"/>
      <sheetName val="REESTR_ORG"/>
      <sheetName val="modClassifierValidate"/>
      <sheetName val="modHyp"/>
      <sheetName val="modList00"/>
      <sheetName val="modList01"/>
      <sheetName val="modList02"/>
      <sheetName val="modList03"/>
      <sheetName val="modfrmDateChoose"/>
      <sheetName val="modComm"/>
      <sheetName val="modThisWorkbook"/>
      <sheetName val="modfrmCheckUpdates"/>
      <sheetName val="modInfo"/>
    </sheetNames>
    <sheetDataSet>
      <sheetData sheetId="0"/>
      <sheetData sheetId="1"/>
      <sheetData sheetId="2"/>
      <sheetData sheetId="3">
        <row r="13">
          <cell r="F13" t="str">
            <v>2015</v>
          </cell>
        </row>
        <row r="17">
          <cell r="F17" t="str">
            <v>ООО "Инзенские районные электрические сети"</v>
          </cell>
        </row>
      </sheetData>
      <sheetData sheetId="4">
        <row r="12">
          <cell r="G12">
            <v>374.53987730061351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1.7"/>
      <sheetName val="форма 1.3."/>
      <sheetName val="форма 1.3. (РЭК)"/>
      <sheetName val="план 2012-2014"/>
      <sheetName val="2.4"/>
      <sheetName val="1.9"/>
    </sheetNames>
    <sheetDataSet>
      <sheetData sheetId="0">
        <row r="10">
          <cell r="D10">
            <v>4.5054600000000002</v>
          </cell>
          <cell r="E10">
            <v>4.4378799999999998</v>
          </cell>
          <cell r="F10">
            <v>4.3713100000000003</v>
          </cell>
        </row>
        <row r="11">
          <cell r="D11">
            <v>0.78503000000000001</v>
          </cell>
          <cell r="E11">
            <v>0.77</v>
          </cell>
          <cell r="F11">
            <v>0.75600000000000001</v>
          </cell>
        </row>
      </sheetData>
      <sheetData sheetId="1"/>
      <sheetData sheetId="2"/>
      <sheetData sheetId="3"/>
      <sheetData sheetId="4"/>
      <sheetData sheetId="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sk_173@mail.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view="pageBreakPreview" zoomScale="120" zoomScaleNormal="100" zoomScaleSheetLayoutView="120" workbookViewId="0">
      <selection activeCell="A8" sqref="A8:J8"/>
    </sheetView>
  </sheetViews>
  <sheetFormatPr defaultRowHeight="14.4" x14ac:dyDescent="0.3"/>
  <cols>
    <col min="1" max="8" width="9.109375" style="51"/>
    <col min="9" max="9" width="14.109375" style="51" customWidth="1"/>
    <col min="10" max="264" width="9.109375" style="51"/>
    <col min="265" max="265" width="14.109375" style="51" customWidth="1"/>
    <col min="266" max="520" width="9.109375" style="51"/>
    <col min="521" max="521" width="14.109375" style="51" customWidth="1"/>
    <col min="522" max="776" width="9.109375" style="51"/>
    <col min="777" max="777" width="14.109375" style="51" customWidth="1"/>
    <col min="778" max="1032" width="9.109375" style="51"/>
    <col min="1033" max="1033" width="14.109375" style="51" customWidth="1"/>
    <col min="1034" max="1288" width="9.109375" style="51"/>
    <col min="1289" max="1289" width="14.109375" style="51" customWidth="1"/>
    <col min="1290" max="1544" width="9.109375" style="51"/>
    <col min="1545" max="1545" width="14.109375" style="51" customWidth="1"/>
    <col min="1546" max="1800" width="9.109375" style="51"/>
    <col min="1801" max="1801" width="14.109375" style="51" customWidth="1"/>
    <col min="1802" max="2056" width="9.109375" style="51"/>
    <col min="2057" max="2057" width="14.109375" style="51" customWidth="1"/>
    <col min="2058" max="2312" width="9.109375" style="51"/>
    <col min="2313" max="2313" width="14.109375" style="51" customWidth="1"/>
    <col min="2314" max="2568" width="9.109375" style="51"/>
    <col min="2569" max="2569" width="14.109375" style="51" customWidth="1"/>
    <col min="2570" max="2824" width="9.109375" style="51"/>
    <col min="2825" max="2825" width="14.109375" style="51" customWidth="1"/>
    <col min="2826" max="3080" width="9.109375" style="51"/>
    <col min="3081" max="3081" width="14.109375" style="51" customWidth="1"/>
    <col min="3082" max="3336" width="9.109375" style="51"/>
    <col min="3337" max="3337" width="14.109375" style="51" customWidth="1"/>
    <col min="3338" max="3592" width="9.109375" style="51"/>
    <col min="3593" max="3593" width="14.109375" style="51" customWidth="1"/>
    <col min="3594" max="3848" width="9.109375" style="51"/>
    <col min="3849" max="3849" width="14.109375" style="51" customWidth="1"/>
    <col min="3850" max="4104" width="9.109375" style="51"/>
    <col min="4105" max="4105" width="14.109375" style="51" customWidth="1"/>
    <col min="4106" max="4360" width="9.109375" style="51"/>
    <col min="4361" max="4361" width="14.109375" style="51" customWidth="1"/>
    <col min="4362" max="4616" width="9.109375" style="51"/>
    <col min="4617" max="4617" width="14.109375" style="51" customWidth="1"/>
    <col min="4618" max="4872" width="9.109375" style="51"/>
    <col min="4873" max="4873" width="14.109375" style="51" customWidth="1"/>
    <col min="4874" max="5128" width="9.109375" style="51"/>
    <col min="5129" max="5129" width="14.109375" style="51" customWidth="1"/>
    <col min="5130" max="5384" width="9.109375" style="51"/>
    <col min="5385" max="5385" width="14.109375" style="51" customWidth="1"/>
    <col min="5386" max="5640" width="9.109375" style="51"/>
    <col min="5641" max="5641" width="14.109375" style="51" customWidth="1"/>
    <col min="5642" max="5896" width="9.109375" style="51"/>
    <col min="5897" max="5897" width="14.109375" style="51" customWidth="1"/>
    <col min="5898" max="6152" width="9.109375" style="51"/>
    <col min="6153" max="6153" width="14.109375" style="51" customWidth="1"/>
    <col min="6154" max="6408" width="9.109375" style="51"/>
    <col min="6409" max="6409" width="14.109375" style="51" customWidth="1"/>
    <col min="6410" max="6664" width="9.109375" style="51"/>
    <col min="6665" max="6665" width="14.109375" style="51" customWidth="1"/>
    <col min="6666" max="6920" width="9.109375" style="51"/>
    <col min="6921" max="6921" width="14.109375" style="51" customWidth="1"/>
    <col min="6922" max="7176" width="9.109375" style="51"/>
    <col min="7177" max="7177" width="14.109375" style="51" customWidth="1"/>
    <col min="7178" max="7432" width="9.109375" style="51"/>
    <col min="7433" max="7433" width="14.109375" style="51" customWidth="1"/>
    <col min="7434" max="7688" width="9.109375" style="51"/>
    <col min="7689" max="7689" width="14.109375" style="51" customWidth="1"/>
    <col min="7690" max="7944" width="9.109375" style="51"/>
    <col min="7945" max="7945" width="14.109375" style="51" customWidth="1"/>
    <col min="7946" max="8200" width="9.109375" style="51"/>
    <col min="8201" max="8201" width="14.109375" style="51" customWidth="1"/>
    <col min="8202" max="8456" width="9.109375" style="51"/>
    <col min="8457" max="8457" width="14.109375" style="51" customWidth="1"/>
    <col min="8458" max="8712" width="9.109375" style="51"/>
    <col min="8713" max="8713" width="14.109375" style="51" customWidth="1"/>
    <col min="8714" max="8968" width="9.109375" style="51"/>
    <col min="8969" max="8969" width="14.109375" style="51" customWidth="1"/>
    <col min="8970" max="9224" width="9.109375" style="51"/>
    <col min="9225" max="9225" width="14.109375" style="51" customWidth="1"/>
    <col min="9226" max="9480" width="9.109375" style="51"/>
    <col min="9481" max="9481" width="14.109375" style="51" customWidth="1"/>
    <col min="9482" max="9736" width="9.109375" style="51"/>
    <col min="9737" max="9737" width="14.109375" style="51" customWidth="1"/>
    <col min="9738" max="9992" width="9.109375" style="51"/>
    <col min="9993" max="9993" width="14.109375" style="51" customWidth="1"/>
    <col min="9994" max="10248" width="9.109375" style="51"/>
    <col min="10249" max="10249" width="14.109375" style="51" customWidth="1"/>
    <col min="10250" max="10504" width="9.109375" style="51"/>
    <col min="10505" max="10505" width="14.109375" style="51" customWidth="1"/>
    <col min="10506" max="10760" width="9.109375" style="51"/>
    <col min="10761" max="10761" width="14.109375" style="51" customWidth="1"/>
    <col min="10762" max="11016" width="9.109375" style="51"/>
    <col min="11017" max="11017" width="14.109375" style="51" customWidth="1"/>
    <col min="11018" max="11272" width="9.109375" style="51"/>
    <col min="11273" max="11273" width="14.109375" style="51" customWidth="1"/>
    <col min="11274" max="11528" width="9.109375" style="51"/>
    <col min="11529" max="11529" width="14.109375" style="51" customWidth="1"/>
    <col min="11530" max="11784" width="9.109375" style="51"/>
    <col min="11785" max="11785" width="14.109375" style="51" customWidth="1"/>
    <col min="11786" max="12040" width="9.109375" style="51"/>
    <col min="12041" max="12041" width="14.109375" style="51" customWidth="1"/>
    <col min="12042" max="12296" width="9.109375" style="51"/>
    <col min="12297" max="12297" width="14.109375" style="51" customWidth="1"/>
    <col min="12298" max="12552" width="9.109375" style="51"/>
    <col min="12553" max="12553" width="14.109375" style="51" customWidth="1"/>
    <col min="12554" max="12808" width="9.109375" style="51"/>
    <col min="12809" max="12809" width="14.109375" style="51" customWidth="1"/>
    <col min="12810" max="13064" width="9.109375" style="51"/>
    <col min="13065" max="13065" width="14.109375" style="51" customWidth="1"/>
    <col min="13066" max="13320" width="9.109375" style="51"/>
    <col min="13321" max="13321" width="14.109375" style="51" customWidth="1"/>
    <col min="13322" max="13576" width="9.109375" style="51"/>
    <col min="13577" max="13577" width="14.109375" style="51" customWidth="1"/>
    <col min="13578" max="13832" width="9.109375" style="51"/>
    <col min="13833" max="13833" width="14.109375" style="51" customWidth="1"/>
    <col min="13834" max="14088" width="9.109375" style="51"/>
    <col min="14089" max="14089" width="14.109375" style="51" customWidth="1"/>
    <col min="14090" max="14344" width="9.109375" style="51"/>
    <col min="14345" max="14345" width="14.109375" style="51" customWidth="1"/>
    <col min="14346" max="14600" width="9.109375" style="51"/>
    <col min="14601" max="14601" width="14.109375" style="51" customWidth="1"/>
    <col min="14602" max="14856" width="9.109375" style="51"/>
    <col min="14857" max="14857" width="14.109375" style="51" customWidth="1"/>
    <col min="14858" max="15112" width="9.109375" style="51"/>
    <col min="15113" max="15113" width="14.109375" style="51" customWidth="1"/>
    <col min="15114" max="15368" width="9.109375" style="51"/>
    <col min="15369" max="15369" width="14.109375" style="51" customWidth="1"/>
    <col min="15370" max="15624" width="9.109375" style="51"/>
    <col min="15625" max="15625" width="14.109375" style="51" customWidth="1"/>
    <col min="15626" max="15880" width="9.109375" style="51"/>
    <col min="15881" max="15881" width="14.109375" style="51" customWidth="1"/>
    <col min="15882" max="16136" width="9.109375" style="51"/>
    <col min="16137" max="16137" width="14.109375" style="51" customWidth="1"/>
    <col min="16138" max="16384" width="9.109375" style="51"/>
  </cols>
  <sheetData>
    <row r="1" spans="1:10" ht="21.75" customHeight="1" x14ac:dyDescent="0.3">
      <c r="A1" s="66" t="s">
        <v>184</v>
      </c>
      <c r="B1" s="66"/>
      <c r="C1" s="66"/>
      <c r="D1" s="66"/>
      <c r="E1" s="66"/>
      <c r="F1" s="66"/>
      <c r="G1" s="66"/>
      <c r="H1" s="66"/>
      <c r="I1" s="66"/>
      <c r="J1" s="66"/>
    </row>
    <row r="2" spans="1:10" ht="21.75" customHeight="1" x14ac:dyDescent="0.3">
      <c r="A2" s="66" t="s">
        <v>185</v>
      </c>
      <c r="B2" s="66"/>
      <c r="C2" s="66"/>
      <c r="D2" s="66"/>
      <c r="E2" s="66"/>
      <c r="F2" s="66"/>
      <c r="G2" s="66"/>
      <c r="H2" s="66"/>
      <c r="I2" s="66"/>
      <c r="J2" s="66"/>
    </row>
    <row r="3" spans="1:10" ht="21.75" customHeight="1" x14ac:dyDescent="0.3">
      <c r="A3" s="66" t="s">
        <v>186</v>
      </c>
      <c r="B3" s="66"/>
      <c r="C3" s="66"/>
      <c r="D3" s="66"/>
      <c r="E3" s="66"/>
      <c r="F3" s="66"/>
      <c r="G3" s="66"/>
      <c r="H3" s="66"/>
      <c r="I3" s="66"/>
      <c r="J3" s="66"/>
    </row>
    <row r="4" spans="1:10" x14ac:dyDescent="0.3">
      <c r="A4" s="66" t="s">
        <v>187</v>
      </c>
      <c r="B4" s="66"/>
      <c r="C4" s="66"/>
      <c r="D4" s="66"/>
      <c r="E4" s="66"/>
      <c r="F4" s="66"/>
      <c r="G4" s="66"/>
      <c r="H4" s="66"/>
      <c r="I4" s="66"/>
      <c r="J4" s="66"/>
    </row>
    <row r="5" spans="1:10" ht="21.75" customHeight="1" x14ac:dyDescent="0.3">
      <c r="A5" s="59"/>
      <c r="B5" s="60"/>
      <c r="C5" s="60"/>
      <c r="D5" s="60"/>
      <c r="E5" s="60"/>
      <c r="F5" s="60"/>
      <c r="G5" s="60"/>
      <c r="H5" s="60"/>
      <c r="I5" s="60"/>
    </row>
    <row r="6" spans="1:10" ht="30" customHeight="1" x14ac:dyDescent="0.3">
      <c r="A6" s="67" t="s">
        <v>200</v>
      </c>
      <c r="B6" s="67"/>
      <c r="C6" s="67"/>
      <c r="D6" s="67"/>
      <c r="E6" s="67"/>
      <c r="F6" s="67"/>
      <c r="G6" s="67"/>
      <c r="H6" s="67"/>
      <c r="I6" s="67"/>
    </row>
    <row r="7" spans="1:10" ht="21.75" customHeight="1" x14ac:dyDescent="0.3">
      <c r="A7" s="66" t="s">
        <v>182</v>
      </c>
      <c r="B7" s="66"/>
      <c r="C7" s="66"/>
      <c r="D7" s="66"/>
      <c r="E7" s="66"/>
      <c r="F7" s="66"/>
      <c r="G7" s="66"/>
      <c r="H7" s="66"/>
      <c r="I7" s="66"/>
      <c r="J7" s="66"/>
    </row>
    <row r="8" spans="1:10" ht="21.75" customHeight="1" x14ac:dyDescent="0.3">
      <c r="A8" s="66" t="s">
        <v>188</v>
      </c>
      <c r="B8" s="66"/>
      <c r="C8" s="66"/>
      <c r="D8" s="66"/>
      <c r="E8" s="66"/>
      <c r="F8" s="66"/>
      <c r="G8" s="66"/>
      <c r="H8" s="66"/>
      <c r="I8" s="66"/>
      <c r="J8" s="66"/>
    </row>
  </sheetData>
  <mergeCells count="7">
    <mergeCell ref="A8:J8"/>
    <mergeCell ref="A1:J1"/>
    <mergeCell ref="A2:J2"/>
    <mergeCell ref="A3:J3"/>
    <mergeCell ref="A4:J4"/>
    <mergeCell ref="A7:J7"/>
    <mergeCell ref="A6:I6"/>
  </mergeCell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view="pageBreakPreview" zoomScale="140" zoomScaleNormal="100" zoomScaleSheetLayoutView="140" workbookViewId="0">
      <selection activeCell="D7" sqref="D7"/>
    </sheetView>
  </sheetViews>
  <sheetFormatPr defaultRowHeight="14.4" x14ac:dyDescent="0.3"/>
  <cols>
    <col min="1" max="1" width="7.44140625" style="51" customWidth="1"/>
    <col min="2" max="2" width="34.44140625" style="51" customWidth="1"/>
    <col min="3" max="3" width="9.109375" style="51"/>
    <col min="4" max="4" width="12.109375" style="51" customWidth="1"/>
    <col min="5" max="5" width="13.33203125" style="51" customWidth="1"/>
    <col min="6" max="6" width="10.5546875" style="51" customWidth="1"/>
    <col min="7" max="256" width="9.109375" style="51"/>
    <col min="257" max="257" width="7.44140625" style="51" customWidth="1"/>
    <col min="258" max="258" width="34.44140625" style="51" customWidth="1"/>
    <col min="259" max="259" width="9.109375" style="51"/>
    <col min="260" max="260" width="12.109375" style="51" customWidth="1"/>
    <col min="261" max="261" width="13.33203125" style="51" customWidth="1"/>
    <col min="262" max="262" width="10.5546875" style="51" customWidth="1"/>
    <col min="263" max="512" width="9.109375" style="51"/>
    <col min="513" max="513" width="7.44140625" style="51" customWidth="1"/>
    <col min="514" max="514" width="34.44140625" style="51" customWidth="1"/>
    <col min="515" max="515" width="9.109375" style="51"/>
    <col min="516" max="516" width="12.109375" style="51" customWidth="1"/>
    <col min="517" max="517" width="13.33203125" style="51" customWidth="1"/>
    <col min="518" max="518" width="10.5546875" style="51" customWidth="1"/>
    <col min="519" max="768" width="9.109375" style="51"/>
    <col min="769" max="769" width="7.44140625" style="51" customWidth="1"/>
    <col min="770" max="770" width="34.44140625" style="51" customWidth="1"/>
    <col min="771" max="771" width="9.109375" style="51"/>
    <col min="772" max="772" width="12.109375" style="51" customWidth="1"/>
    <col min="773" max="773" width="13.33203125" style="51" customWidth="1"/>
    <col min="774" max="774" width="10.5546875" style="51" customWidth="1"/>
    <col min="775" max="1024" width="9.109375" style="51"/>
    <col min="1025" max="1025" width="7.44140625" style="51" customWidth="1"/>
    <col min="1026" max="1026" width="34.44140625" style="51" customWidth="1"/>
    <col min="1027" max="1027" width="9.109375" style="51"/>
    <col min="1028" max="1028" width="12.109375" style="51" customWidth="1"/>
    <col min="1029" max="1029" width="13.33203125" style="51" customWidth="1"/>
    <col min="1030" max="1030" width="10.5546875" style="51" customWidth="1"/>
    <col min="1031" max="1280" width="9.109375" style="51"/>
    <col min="1281" max="1281" width="7.44140625" style="51" customWidth="1"/>
    <col min="1282" max="1282" width="34.44140625" style="51" customWidth="1"/>
    <col min="1283" max="1283" width="9.109375" style="51"/>
    <col min="1284" max="1284" width="12.109375" style="51" customWidth="1"/>
    <col min="1285" max="1285" width="13.33203125" style="51" customWidth="1"/>
    <col min="1286" max="1286" width="10.5546875" style="51" customWidth="1"/>
    <col min="1287" max="1536" width="9.109375" style="51"/>
    <col min="1537" max="1537" width="7.44140625" style="51" customWidth="1"/>
    <col min="1538" max="1538" width="34.44140625" style="51" customWidth="1"/>
    <col min="1539" max="1539" width="9.109375" style="51"/>
    <col min="1540" max="1540" width="12.109375" style="51" customWidth="1"/>
    <col min="1541" max="1541" width="13.33203125" style="51" customWidth="1"/>
    <col min="1542" max="1542" width="10.5546875" style="51" customWidth="1"/>
    <col min="1543" max="1792" width="9.109375" style="51"/>
    <col min="1793" max="1793" width="7.44140625" style="51" customWidth="1"/>
    <col min="1794" max="1794" width="34.44140625" style="51" customWidth="1"/>
    <col min="1795" max="1795" width="9.109375" style="51"/>
    <col min="1796" max="1796" width="12.109375" style="51" customWidth="1"/>
    <col min="1797" max="1797" width="13.33203125" style="51" customWidth="1"/>
    <col min="1798" max="1798" width="10.5546875" style="51" customWidth="1"/>
    <col min="1799" max="2048" width="9.109375" style="51"/>
    <col min="2049" max="2049" width="7.44140625" style="51" customWidth="1"/>
    <col min="2050" max="2050" width="34.44140625" style="51" customWidth="1"/>
    <col min="2051" max="2051" width="9.109375" style="51"/>
    <col min="2052" max="2052" width="12.109375" style="51" customWidth="1"/>
    <col min="2053" max="2053" width="13.33203125" style="51" customWidth="1"/>
    <col min="2054" max="2054" width="10.5546875" style="51" customWidth="1"/>
    <col min="2055" max="2304" width="9.109375" style="51"/>
    <col min="2305" max="2305" width="7.44140625" style="51" customWidth="1"/>
    <col min="2306" max="2306" width="34.44140625" style="51" customWidth="1"/>
    <col min="2307" max="2307" width="9.109375" style="51"/>
    <col min="2308" max="2308" width="12.109375" style="51" customWidth="1"/>
    <col min="2309" max="2309" width="13.33203125" style="51" customWidth="1"/>
    <col min="2310" max="2310" width="10.5546875" style="51" customWidth="1"/>
    <col min="2311" max="2560" width="9.109375" style="51"/>
    <col min="2561" max="2561" width="7.44140625" style="51" customWidth="1"/>
    <col min="2562" max="2562" width="34.44140625" style="51" customWidth="1"/>
    <col min="2563" max="2563" width="9.109375" style="51"/>
    <col min="2564" max="2564" width="12.109375" style="51" customWidth="1"/>
    <col min="2565" max="2565" width="13.33203125" style="51" customWidth="1"/>
    <col min="2566" max="2566" width="10.5546875" style="51" customWidth="1"/>
    <col min="2567" max="2816" width="9.109375" style="51"/>
    <col min="2817" max="2817" width="7.44140625" style="51" customWidth="1"/>
    <col min="2818" max="2818" width="34.44140625" style="51" customWidth="1"/>
    <col min="2819" max="2819" width="9.109375" style="51"/>
    <col min="2820" max="2820" width="12.109375" style="51" customWidth="1"/>
    <col min="2821" max="2821" width="13.33203125" style="51" customWidth="1"/>
    <col min="2822" max="2822" width="10.5546875" style="51" customWidth="1"/>
    <col min="2823" max="3072" width="9.109375" style="51"/>
    <col min="3073" max="3073" width="7.44140625" style="51" customWidth="1"/>
    <col min="3074" max="3074" width="34.44140625" style="51" customWidth="1"/>
    <col min="3075" max="3075" width="9.109375" style="51"/>
    <col min="3076" max="3076" width="12.109375" style="51" customWidth="1"/>
    <col min="3077" max="3077" width="13.33203125" style="51" customWidth="1"/>
    <col min="3078" max="3078" width="10.5546875" style="51" customWidth="1"/>
    <col min="3079" max="3328" width="9.109375" style="51"/>
    <col min="3329" max="3329" width="7.44140625" style="51" customWidth="1"/>
    <col min="3330" max="3330" width="34.44140625" style="51" customWidth="1"/>
    <col min="3331" max="3331" width="9.109375" style="51"/>
    <col min="3332" max="3332" width="12.109375" style="51" customWidth="1"/>
    <col min="3333" max="3333" width="13.33203125" style="51" customWidth="1"/>
    <col min="3334" max="3334" width="10.5546875" style="51" customWidth="1"/>
    <col min="3335" max="3584" width="9.109375" style="51"/>
    <col min="3585" max="3585" width="7.44140625" style="51" customWidth="1"/>
    <col min="3586" max="3586" width="34.44140625" style="51" customWidth="1"/>
    <col min="3587" max="3587" width="9.109375" style="51"/>
    <col min="3588" max="3588" width="12.109375" style="51" customWidth="1"/>
    <col min="3589" max="3589" width="13.33203125" style="51" customWidth="1"/>
    <col min="3590" max="3590" width="10.5546875" style="51" customWidth="1"/>
    <col min="3591" max="3840" width="9.109375" style="51"/>
    <col min="3841" max="3841" width="7.44140625" style="51" customWidth="1"/>
    <col min="3842" max="3842" width="34.44140625" style="51" customWidth="1"/>
    <col min="3843" max="3843" width="9.109375" style="51"/>
    <col min="3844" max="3844" width="12.109375" style="51" customWidth="1"/>
    <col min="3845" max="3845" width="13.33203125" style="51" customWidth="1"/>
    <col min="3846" max="3846" width="10.5546875" style="51" customWidth="1"/>
    <col min="3847" max="4096" width="9.109375" style="51"/>
    <col min="4097" max="4097" width="7.44140625" style="51" customWidth="1"/>
    <col min="4098" max="4098" width="34.44140625" style="51" customWidth="1"/>
    <col min="4099" max="4099" width="9.109375" style="51"/>
    <col min="4100" max="4100" width="12.109375" style="51" customWidth="1"/>
    <col min="4101" max="4101" width="13.33203125" style="51" customWidth="1"/>
    <col min="4102" max="4102" width="10.5546875" style="51" customWidth="1"/>
    <col min="4103" max="4352" width="9.109375" style="51"/>
    <col min="4353" max="4353" width="7.44140625" style="51" customWidth="1"/>
    <col min="4354" max="4354" width="34.44140625" style="51" customWidth="1"/>
    <col min="4355" max="4355" width="9.109375" style="51"/>
    <col min="4356" max="4356" width="12.109375" style="51" customWidth="1"/>
    <col min="4357" max="4357" width="13.33203125" style="51" customWidth="1"/>
    <col min="4358" max="4358" width="10.5546875" style="51" customWidth="1"/>
    <col min="4359" max="4608" width="9.109375" style="51"/>
    <col min="4609" max="4609" width="7.44140625" style="51" customWidth="1"/>
    <col min="4610" max="4610" width="34.44140625" style="51" customWidth="1"/>
    <col min="4611" max="4611" width="9.109375" style="51"/>
    <col min="4612" max="4612" width="12.109375" style="51" customWidth="1"/>
    <col min="4613" max="4613" width="13.33203125" style="51" customWidth="1"/>
    <col min="4614" max="4614" width="10.5546875" style="51" customWidth="1"/>
    <col min="4615" max="4864" width="9.109375" style="51"/>
    <col min="4865" max="4865" width="7.44140625" style="51" customWidth="1"/>
    <col min="4866" max="4866" width="34.44140625" style="51" customWidth="1"/>
    <col min="4867" max="4867" width="9.109375" style="51"/>
    <col min="4868" max="4868" width="12.109375" style="51" customWidth="1"/>
    <col min="4869" max="4869" width="13.33203125" style="51" customWidth="1"/>
    <col min="4870" max="4870" width="10.5546875" style="51" customWidth="1"/>
    <col min="4871" max="5120" width="9.109375" style="51"/>
    <col min="5121" max="5121" width="7.44140625" style="51" customWidth="1"/>
    <col min="5122" max="5122" width="34.44140625" style="51" customWidth="1"/>
    <col min="5123" max="5123" width="9.109375" style="51"/>
    <col min="5124" max="5124" width="12.109375" style="51" customWidth="1"/>
    <col min="5125" max="5125" width="13.33203125" style="51" customWidth="1"/>
    <col min="5126" max="5126" width="10.5546875" style="51" customWidth="1"/>
    <col min="5127" max="5376" width="9.109375" style="51"/>
    <col min="5377" max="5377" width="7.44140625" style="51" customWidth="1"/>
    <col min="5378" max="5378" width="34.44140625" style="51" customWidth="1"/>
    <col min="5379" max="5379" width="9.109375" style="51"/>
    <col min="5380" max="5380" width="12.109375" style="51" customWidth="1"/>
    <col min="5381" max="5381" width="13.33203125" style="51" customWidth="1"/>
    <col min="5382" max="5382" width="10.5546875" style="51" customWidth="1"/>
    <col min="5383" max="5632" width="9.109375" style="51"/>
    <col min="5633" max="5633" width="7.44140625" style="51" customWidth="1"/>
    <col min="5634" max="5634" width="34.44140625" style="51" customWidth="1"/>
    <col min="5635" max="5635" width="9.109375" style="51"/>
    <col min="5636" max="5636" width="12.109375" style="51" customWidth="1"/>
    <col min="5637" max="5637" width="13.33203125" style="51" customWidth="1"/>
    <col min="5638" max="5638" width="10.5546875" style="51" customWidth="1"/>
    <col min="5639" max="5888" width="9.109375" style="51"/>
    <col min="5889" max="5889" width="7.44140625" style="51" customWidth="1"/>
    <col min="5890" max="5890" width="34.44140625" style="51" customWidth="1"/>
    <col min="5891" max="5891" width="9.109375" style="51"/>
    <col min="5892" max="5892" width="12.109375" style="51" customWidth="1"/>
    <col min="5893" max="5893" width="13.33203125" style="51" customWidth="1"/>
    <col min="5894" max="5894" width="10.5546875" style="51" customWidth="1"/>
    <col min="5895" max="6144" width="9.109375" style="51"/>
    <col min="6145" max="6145" width="7.44140625" style="51" customWidth="1"/>
    <col min="6146" max="6146" width="34.44140625" style="51" customWidth="1"/>
    <col min="6147" max="6147" width="9.109375" style="51"/>
    <col min="6148" max="6148" width="12.109375" style="51" customWidth="1"/>
    <col min="6149" max="6149" width="13.33203125" style="51" customWidth="1"/>
    <col min="6150" max="6150" width="10.5546875" style="51" customWidth="1"/>
    <col min="6151" max="6400" width="9.109375" style="51"/>
    <col min="6401" max="6401" width="7.44140625" style="51" customWidth="1"/>
    <col min="6402" max="6402" width="34.44140625" style="51" customWidth="1"/>
    <col min="6403" max="6403" width="9.109375" style="51"/>
    <col min="6404" max="6404" width="12.109375" style="51" customWidth="1"/>
    <col min="6405" max="6405" width="13.33203125" style="51" customWidth="1"/>
    <col min="6406" max="6406" width="10.5546875" style="51" customWidth="1"/>
    <col min="6407" max="6656" width="9.109375" style="51"/>
    <col min="6657" max="6657" width="7.44140625" style="51" customWidth="1"/>
    <col min="6658" max="6658" width="34.44140625" style="51" customWidth="1"/>
    <col min="6659" max="6659" width="9.109375" style="51"/>
    <col min="6660" max="6660" width="12.109375" style="51" customWidth="1"/>
    <col min="6661" max="6661" width="13.33203125" style="51" customWidth="1"/>
    <col min="6662" max="6662" width="10.5546875" style="51" customWidth="1"/>
    <col min="6663" max="6912" width="9.109375" style="51"/>
    <col min="6913" max="6913" width="7.44140625" style="51" customWidth="1"/>
    <col min="6914" max="6914" width="34.44140625" style="51" customWidth="1"/>
    <col min="6915" max="6915" width="9.109375" style="51"/>
    <col min="6916" max="6916" width="12.109375" style="51" customWidth="1"/>
    <col min="6917" max="6917" width="13.33203125" style="51" customWidth="1"/>
    <col min="6918" max="6918" width="10.5546875" style="51" customWidth="1"/>
    <col min="6919" max="7168" width="9.109375" style="51"/>
    <col min="7169" max="7169" width="7.44140625" style="51" customWidth="1"/>
    <col min="7170" max="7170" width="34.44140625" style="51" customWidth="1"/>
    <col min="7171" max="7171" width="9.109375" style="51"/>
    <col min="7172" max="7172" width="12.109375" style="51" customWidth="1"/>
    <col min="7173" max="7173" width="13.33203125" style="51" customWidth="1"/>
    <col min="7174" max="7174" width="10.5546875" style="51" customWidth="1"/>
    <col min="7175" max="7424" width="9.109375" style="51"/>
    <col min="7425" max="7425" width="7.44140625" style="51" customWidth="1"/>
    <col min="7426" max="7426" width="34.44140625" style="51" customWidth="1"/>
    <col min="7427" max="7427" width="9.109375" style="51"/>
    <col min="7428" max="7428" width="12.109375" style="51" customWidth="1"/>
    <col min="7429" max="7429" width="13.33203125" style="51" customWidth="1"/>
    <col min="7430" max="7430" width="10.5546875" style="51" customWidth="1"/>
    <col min="7431" max="7680" width="9.109375" style="51"/>
    <col min="7681" max="7681" width="7.44140625" style="51" customWidth="1"/>
    <col min="7682" max="7682" width="34.44140625" style="51" customWidth="1"/>
    <col min="7683" max="7683" width="9.109375" style="51"/>
    <col min="7684" max="7684" width="12.109375" style="51" customWidth="1"/>
    <col min="7685" max="7685" width="13.33203125" style="51" customWidth="1"/>
    <col min="7686" max="7686" width="10.5546875" style="51" customWidth="1"/>
    <col min="7687" max="7936" width="9.109375" style="51"/>
    <col min="7937" max="7937" width="7.44140625" style="51" customWidth="1"/>
    <col min="7938" max="7938" width="34.44140625" style="51" customWidth="1"/>
    <col min="7939" max="7939" width="9.109375" style="51"/>
    <col min="7940" max="7940" width="12.109375" style="51" customWidth="1"/>
    <col min="7941" max="7941" width="13.33203125" style="51" customWidth="1"/>
    <col min="7942" max="7942" width="10.5546875" style="51" customWidth="1"/>
    <col min="7943" max="8192" width="9.109375" style="51"/>
    <col min="8193" max="8193" width="7.44140625" style="51" customWidth="1"/>
    <col min="8194" max="8194" width="34.44140625" style="51" customWidth="1"/>
    <col min="8195" max="8195" width="9.109375" style="51"/>
    <col min="8196" max="8196" width="12.109375" style="51" customWidth="1"/>
    <col min="8197" max="8197" width="13.33203125" style="51" customWidth="1"/>
    <col min="8198" max="8198" width="10.5546875" style="51" customWidth="1"/>
    <col min="8199" max="8448" width="9.109375" style="51"/>
    <col min="8449" max="8449" width="7.44140625" style="51" customWidth="1"/>
    <col min="8450" max="8450" width="34.44140625" style="51" customWidth="1"/>
    <col min="8451" max="8451" width="9.109375" style="51"/>
    <col min="8452" max="8452" width="12.109375" style="51" customWidth="1"/>
    <col min="8453" max="8453" width="13.33203125" style="51" customWidth="1"/>
    <col min="8454" max="8454" width="10.5546875" style="51" customWidth="1"/>
    <col min="8455" max="8704" width="9.109375" style="51"/>
    <col min="8705" max="8705" width="7.44140625" style="51" customWidth="1"/>
    <col min="8706" max="8706" width="34.44140625" style="51" customWidth="1"/>
    <col min="8707" max="8707" width="9.109375" style="51"/>
    <col min="8708" max="8708" width="12.109375" style="51" customWidth="1"/>
    <col min="8709" max="8709" width="13.33203125" style="51" customWidth="1"/>
    <col min="8710" max="8710" width="10.5546875" style="51" customWidth="1"/>
    <col min="8711" max="8960" width="9.109375" style="51"/>
    <col min="8961" max="8961" width="7.44140625" style="51" customWidth="1"/>
    <col min="8962" max="8962" width="34.44140625" style="51" customWidth="1"/>
    <col min="8963" max="8963" width="9.109375" style="51"/>
    <col min="8964" max="8964" width="12.109375" style="51" customWidth="1"/>
    <col min="8965" max="8965" width="13.33203125" style="51" customWidth="1"/>
    <col min="8966" max="8966" width="10.5546875" style="51" customWidth="1"/>
    <col min="8967" max="9216" width="9.109375" style="51"/>
    <col min="9217" max="9217" width="7.44140625" style="51" customWidth="1"/>
    <col min="9218" max="9218" width="34.44140625" style="51" customWidth="1"/>
    <col min="9219" max="9219" width="9.109375" style="51"/>
    <col min="9220" max="9220" width="12.109375" style="51" customWidth="1"/>
    <col min="9221" max="9221" width="13.33203125" style="51" customWidth="1"/>
    <col min="9222" max="9222" width="10.5546875" style="51" customWidth="1"/>
    <col min="9223" max="9472" width="9.109375" style="51"/>
    <col min="9473" max="9473" width="7.44140625" style="51" customWidth="1"/>
    <col min="9474" max="9474" width="34.44140625" style="51" customWidth="1"/>
    <col min="9475" max="9475" width="9.109375" style="51"/>
    <col min="9476" max="9476" width="12.109375" style="51" customWidth="1"/>
    <col min="9477" max="9477" width="13.33203125" style="51" customWidth="1"/>
    <col min="9478" max="9478" width="10.5546875" style="51" customWidth="1"/>
    <col min="9479" max="9728" width="9.109375" style="51"/>
    <col min="9729" max="9729" width="7.44140625" style="51" customWidth="1"/>
    <col min="9730" max="9730" width="34.44140625" style="51" customWidth="1"/>
    <col min="9731" max="9731" width="9.109375" style="51"/>
    <col min="9732" max="9732" width="12.109375" style="51" customWidth="1"/>
    <col min="9733" max="9733" width="13.33203125" style="51" customWidth="1"/>
    <col min="9734" max="9734" width="10.5546875" style="51" customWidth="1"/>
    <col min="9735" max="9984" width="9.109375" style="51"/>
    <col min="9985" max="9985" width="7.44140625" style="51" customWidth="1"/>
    <col min="9986" max="9986" width="34.44140625" style="51" customWidth="1"/>
    <col min="9987" max="9987" width="9.109375" style="51"/>
    <col min="9988" max="9988" width="12.109375" style="51" customWidth="1"/>
    <col min="9989" max="9989" width="13.33203125" style="51" customWidth="1"/>
    <col min="9990" max="9990" width="10.5546875" style="51" customWidth="1"/>
    <col min="9991" max="10240" width="9.109375" style="51"/>
    <col min="10241" max="10241" width="7.44140625" style="51" customWidth="1"/>
    <col min="10242" max="10242" width="34.44140625" style="51" customWidth="1"/>
    <col min="10243" max="10243" width="9.109375" style="51"/>
    <col min="10244" max="10244" width="12.109375" style="51" customWidth="1"/>
    <col min="10245" max="10245" width="13.33203125" style="51" customWidth="1"/>
    <col min="10246" max="10246" width="10.5546875" style="51" customWidth="1"/>
    <col min="10247" max="10496" width="9.109375" style="51"/>
    <col min="10497" max="10497" width="7.44140625" style="51" customWidth="1"/>
    <col min="10498" max="10498" width="34.44140625" style="51" customWidth="1"/>
    <col min="10499" max="10499" width="9.109375" style="51"/>
    <col min="10500" max="10500" width="12.109375" style="51" customWidth="1"/>
    <col min="10501" max="10501" width="13.33203125" style="51" customWidth="1"/>
    <col min="10502" max="10502" width="10.5546875" style="51" customWidth="1"/>
    <col min="10503" max="10752" width="9.109375" style="51"/>
    <col min="10753" max="10753" width="7.44140625" style="51" customWidth="1"/>
    <col min="10754" max="10754" width="34.44140625" style="51" customWidth="1"/>
    <col min="10755" max="10755" width="9.109375" style="51"/>
    <col min="10756" max="10756" width="12.109375" style="51" customWidth="1"/>
    <col min="10757" max="10757" width="13.33203125" style="51" customWidth="1"/>
    <col min="10758" max="10758" width="10.5546875" style="51" customWidth="1"/>
    <col min="10759" max="11008" width="9.109375" style="51"/>
    <col min="11009" max="11009" width="7.44140625" style="51" customWidth="1"/>
    <col min="11010" max="11010" width="34.44140625" style="51" customWidth="1"/>
    <col min="11011" max="11011" width="9.109375" style="51"/>
    <col min="11012" max="11012" width="12.109375" style="51" customWidth="1"/>
    <col min="11013" max="11013" width="13.33203125" style="51" customWidth="1"/>
    <col min="11014" max="11014" width="10.5546875" style="51" customWidth="1"/>
    <col min="11015" max="11264" width="9.109375" style="51"/>
    <col min="11265" max="11265" width="7.44140625" style="51" customWidth="1"/>
    <col min="11266" max="11266" width="34.44140625" style="51" customWidth="1"/>
    <col min="11267" max="11267" width="9.109375" style="51"/>
    <col min="11268" max="11268" width="12.109375" style="51" customWidth="1"/>
    <col min="11269" max="11269" width="13.33203125" style="51" customWidth="1"/>
    <col min="11270" max="11270" width="10.5546875" style="51" customWidth="1"/>
    <col min="11271" max="11520" width="9.109375" style="51"/>
    <col min="11521" max="11521" width="7.44140625" style="51" customWidth="1"/>
    <col min="11522" max="11522" width="34.44140625" style="51" customWidth="1"/>
    <col min="11523" max="11523" width="9.109375" style="51"/>
    <col min="11524" max="11524" width="12.109375" style="51" customWidth="1"/>
    <col min="11525" max="11525" width="13.33203125" style="51" customWidth="1"/>
    <col min="11526" max="11526" width="10.5546875" style="51" customWidth="1"/>
    <col min="11527" max="11776" width="9.109375" style="51"/>
    <col min="11777" max="11777" width="7.44140625" style="51" customWidth="1"/>
    <col min="11778" max="11778" width="34.44140625" style="51" customWidth="1"/>
    <col min="11779" max="11779" width="9.109375" style="51"/>
    <col min="11780" max="11780" width="12.109375" style="51" customWidth="1"/>
    <col min="11781" max="11781" width="13.33203125" style="51" customWidth="1"/>
    <col min="11782" max="11782" width="10.5546875" style="51" customWidth="1"/>
    <col min="11783" max="12032" width="9.109375" style="51"/>
    <col min="12033" max="12033" width="7.44140625" style="51" customWidth="1"/>
    <col min="12034" max="12034" width="34.44140625" style="51" customWidth="1"/>
    <col min="12035" max="12035" width="9.109375" style="51"/>
    <col min="12036" max="12036" width="12.109375" style="51" customWidth="1"/>
    <col min="12037" max="12037" width="13.33203125" style="51" customWidth="1"/>
    <col min="12038" max="12038" width="10.5546875" style="51" customWidth="1"/>
    <col min="12039" max="12288" width="9.109375" style="51"/>
    <col min="12289" max="12289" width="7.44140625" style="51" customWidth="1"/>
    <col min="12290" max="12290" width="34.44140625" style="51" customWidth="1"/>
    <col min="12291" max="12291" width="9.109375" style="51"/>
    <col min="12292" max="12292" width="12.109375" style="51" customWidth="1"/>
    <col min="12293" max="12293" width="13.33203125" style="51" customWidth="1"/>
    <col min="12294" max="12294" width="10.5546875" style="51" customWidth="1"/>
    <col min="12295" max="12544" width="9.109375" style="51"/>
    <col min="12545" max="12545" width="7.44140625" style="51" customWidth="1"/>
    <col min="12546" max="12546" width="34.44140625" style="51" customWidth="1"/>
    <col min="12547" max="12547" width="9.109375" style="51"/>
    <col min="12548" max="12548" width="12.109375" style="51" customWidth="1"/>
    <col min="12549" max="12549" width="13.33203125" style="51" customWidth="1"/>
    <col min="12550" max="12550" width="10.5546875" style="51" customWidth="1"/>
    <col min="12551" max="12800" width="9.109375" style="51"/>
    <col min="12801" max="12801" width="7.44140625" style="51" customWidth="1"/>
    <col min="12802" max="12802" width="34.44140625" style="51" customWidth="1"/>
    <col min="12803" max="12803" width="9.109375" style="51"/>
    <col min="12804" max="12804" width="12.109375" style="51" customWidth="1"/>
    <col min="12805" max="12805" width="13.33203125" style="51" customWidth="1"/>
    <col min="12806" max="12806" width="10.5546875" style="51" customWidth="1"/>
    <col min="12807" max="13056" width="9.109375" style="51"/>
    <col min="13057" max="13057" width="7.44140625" style="51" customWidth="1"/>
    <col min="13058" max="13058" width="34.44140625" style="51" customWidth="1"/>
    <col min="13059" max="13059" width="9.109375" style="51"/>
    <col min="13060" max="13060" width="12.109375" style="51" customWidth="1"/>
    <col min="13061" max="13061" width="13.33203125" style="51" customWidth="1"/>
    <col min="13062" max="13062" width="10.5546875" style="51" customWidth="1"/>
    <col min="13063" max="13312" width="9.109375" style="51"/>
    <col min="13313" max="13313" width="7.44140625" style="51" customWidth="1"/>
    <col min="13314" max="13314" width="34.44140625" style="51" customWidth="1"/>
    <col min="13315" max="13315" width="9.109375" style="51"/>
    <col min="13316" max="13316" width="12.109375" style="51" customWidth="1"/>
    <col min="13317" max="13317" width="13.33203125" style="51" customWidth="1"/>
    <col min="13318" max="13318" width="10.5546875" style="51" customWidth="1"/>
    <col min="13319" max="13568" width="9.109375" style="51"/>
    <col min="13569" max="13569" width="7.44140625" style="51" customWidth="1"/>
    <col min="13570" max="13570" width="34.44140625" style="51" customWidth="1"/>
    <col min="13571" max="13571" width="9.109375" style="51"/>
    <col min="13572" max="13572" width="12.109375" style="51" customWidth="1"/>
    <col min="13573" max="13573" width="13.33203125" style="51" customWidth="1"/>
    <col min="13574" max="13574" width="10.5546875" style="51" customWidth="1"/>
    <col min="13575" max="13824" width="9.109375" style="51"/>
    <col min="13825" max="13825" width="7.44140625" style="51" customWidth="1"/>
    <col min="13826" max="13826" width="34.44140625" style="51" customWidth="1"/>
    <col min="13827" max="13827" width="9.109375" style="51"/>
    <col min="13828" max="13828" width="12.109375" style="51" customWidth="1"/>
    <col min="13829" max="13829" width="13.33203125" style="51" customWidth="1"/>
    <col min="13830" max="13830" width="10.5546875" style="51" customWidth="1"/>
    <col min="13831" max="14080" width="9.109375" style="51"/>
    <col min="14081" max="14081" width="7.44140625" style="51" customWidth="1"/>
    <col min="14082" max="14082" width="34.44140625" style="51" customWidth="1"/>
    <col min="14083" max="14083" width="9.109375" style="51"/>
    <col min="14084" max="14084" width="12.109375" style="51" customWidth="1"/>
    <col min="14085" max="14085" width="13.33203125" style="51" customWidth="1"/>
    <col min="14086" max="14086" width="10.5546875" style="51" customWidth="1"/>
    <col min="14087" max="14336" width="9.109375" style="51"/>
    <col min="14337" max="14337" width="7.44140625" style="51" customWidth="1"/>
    <col min="14338" max="14338" width="34.44140625" style="51" customWidth="1"/>
    <col min="14339" max="14339" width="9.109375" style="51"/>
    <col min="14340" max="14340" width="12.109375" style="51" customWidth="1"/>
    <col min="14341" max="14341" width="13.33203125" style="51" customWidth="1"/>
    <col min="14342" max="14342" width="10.5546875" style="51" customWidth="1"/>
    <col min="14343" max="14592" width="9.109375" style="51"/>
    <col min="14593" max="14593" width="7.44140625" style="51" customWidth="1"/>
    <col min="14594" max="14594" width="34.44140625" style="51" customWidth="1"/>
    <col min="14595" max="14595" width="9.109375" style="51"/>
    <col min="14596" max="14596" width="12.109375" style="51" customWidth="1"/>
    <col min="14597" max="14597" width="13.33203125" style="51" customWidth="1"/>
    <col min="14598" max="14598" width="10.5546875" style="51" customWidth="1"/>
    <col min="14599" max="14848" width="9.109375" style="51"/>
    <col min="14849" max="14849" width="7.44140625" style="51" customWidth="1"/>
    <col min="14850" max="14850" width="34.44140625" style="51" customWidth="1"/>
    <col min="14851" max="14851" width="9.109375" style="51"/>
    <col min="14852" max="14852" width="12.109375" style="51" customWidth="1"/>
    <col min="14853" max="14853" width="13.33203125" style="51" customWidth="1"/>
    <col min="14854" max="14854" width="10.5546875" style="51" customWidth="1"/>
    <col min="14855" max="15104" width="9.109375" style="51"/>
    <col min="15105" max="15105" width="7.44140625" style="51" customWidth="1"/>
    <col min="15106" max="15106" width="34.44140625" style="51" customWidth="1"/>
    <col min="15107" max="15107" width="9.109375" style="51"/>
    <col min="15108" max="15108" width="12.109375" style="51" customWidth="1"/>
    <col min="15109" max="15109" width="13.33203125" style="51" customWidth="1"/>
    <col min="15110" max="15110" width="10.5546875" style="51" customWidth="1"/>
    <col min="15111" max="15360" width="9.109375" style="51"/>
    <col min="15361" max="15361" width="7.44140625" style="51" customWidth="1"/>
    <col min="15362" max="15362" width="34.44140625" style="51" customWidth="1"/>
    <col min="15363" max="15363" width="9.109375" style="51"/>
    <col min="15364" max="15364" width="12.109375" style="51" customWidth="1"/>
    <col min="15365" max="15365" width="13.33203125" style="51" customWidth="1"/>
    <col min="15366" max="15366" width="10.5546875" style="51" customWidth="1"/>
    <col min="15367" max="15616" width="9.109375" style="51"/>
    <col min="15617" max="15617" width="7.44140625" style="51" customWidth="1"/>
    <col min="15618" max="15618" width="34.44140625" style="51" customWidth="1"/>
    <col min="15619" max="15619" width="9.109375" style="51"/>
    <col min="15620" max="15620" width="12.109375" style="51" customWidth="1"/>
    <col min="15621" max="15621" width="13.33203125" style="51" customWidth="1"/>
    <col min="15622" max="15622" width="10.5546875" style="51" customWidth="1"/>
    <col min="15623" max="15872" width="9.109375" style="51"/>
    <col min="15873" max="15873" width="7.44140625" style="51" customWidth="1"/>
    <col min="15874" max="15874" width="34.44140625" style="51" customWidth="1"/>
    <col min="15875" max="15875" width="9.109375" style="51"/>
    <col min="15876" max="15876" width="12.109375" style="51" customWidth="1"/>
    <col min="15877" max="15877" width="13.33203125" style="51" customWidth="1"/>
    <col min="15878" max="15878" width="10.5546875" style="51" customWidth="1"/>
    <col min="15879" max="16128" width="9.109375" style="51"/>
    <col min="16129" max="16129" width="7.44140625" style="51" customWidth="1"/>
    <col min="16130" max="16130" width="34.44140625" style="51" customWidth="1"/>
    <col min="16131" max="16131" width="9.109375" style="51"/>
    <col min="16132" max="16132" width="12.109375" style="51" customWidth="1"/>
    <col min="16133" max="16133" width="13.33203125" style="51" customWidth="1"/>
    <col min="16134" max="16134" width="10.5546875" style="51" customWidth="1"/>
    <col min="16135" max="16384" width="9.109375" style="51"/>
  </cols>
  <sheetData>
    <row r="1" spans="1:9" x14ac:dyDescent="0.3">
      <c r="A1" s="72" t="s">
        <v>0</v>
      </c>
      <c r="B1" s="72"/>
      <c r="C1" s="72"/>
      <c r="D1" s="72"/>
      <c r="E1" s="72"/>
      <c r="F1" s="72"/>
      <c r="G1" s="3"/>
      <c r="H1" s="3"/>
      <c r="I1" s="3"/>
    </row>
    <row r="2" spans="1:9" x14ac:dyDescent="0.3">
      <c r="A2" s="72" t="s">
        <v>1</v>
      </c>
      <c r="B2" s="72"/>
      <c r="C2" s="72"/>
      <c r="D2" s="72"/>
      <c r="E2" s="72"/>
      <c r="F2" s="72"/>
      <c r="G2" s="3"/>
      <c r="H2" s="3"/>
      <c r="I2" s="3"/>
    </row>
    <row r="3" spans="1:9" x14ac:dyDescent="0.3">
      <c r="A3" s="72" t="s">
        <v>2</v>
      </c>
      <c r="B3" s="72"/>
      <c r="C3" s="72"/>
      <c r="D3" s="72"/>
      <c r="E3" s="72"/>
      <c r="F3" s="72"/>
      <c r="G3" s="3"/>
      <c r="H3" s="3"/>
      <c r="I3" s="3"/>
    </row>
    <row r="4" spans="1:9" x14ac:dyDescent="0.3">
      <c r="A4" s="72" t="s">
        <v>3</v>
      </c>
      <c r="B4" s="72"/>
      <c r="C4" s="72"/>
      <c r="D4" s="72"/>
      <c r="E4" s="72"/>
      <c r="F4" s="72"/>
      <c r="G4" s="3"/>
      <c r="H4" s="3"/>
      <c r="I4" s="3"/>
    </row>
    <row r="5" spans="1:9" x14ac:dyDescent="0.3">
      <c r="A5" s="2"/>
    </row>
    <row r="6" spans="1:9" x14ac:dyDescent="0.3">
      <c r="A6" s="73" t="s">
        <v>4</v>
      </c>
      <c r="B6" s="73"/>
      <c r="C6" s="73"/>
      <c r="D6" s="73"/>
      <c r="E6" s="73"/>
      <c r="F6" s="73"/>
      <c r="G6" s="3"/>
      <c r="H6" s="3"/>
      <c r="I6" s="3"/>
    </row>
    <row r="7" spans="1:9" x14ac:dyDescent="0.3">
      <c r="A7" s="2"/>
    </row>
    <row r="8" spans="1:9" ht="27" customHeight="1" x14ac:dyDescent="0.3">
      <c r="A8" s="71" t="s">
        <v>5</v>
      </c>
      <c r="B8" s="71"/>
      <c r="C8" s="71" t="s">
        <v>189</v>
      </c>
      <c r="D8" s="71"/>
      <c r="E8" s="71"/>
      <c r="F8" s="71"/>
      <c r="G8" s="3"/>
      <c r="H8" s="3"/>
      <c r="I8" s="3"/>
    </row>
    <row r="9" spans="1:9" x14ac:dyDescent="0.3">
      <c r="A9" s="68" t="s">
        <v>6</v>
      </c>
      <c r="B9" s="68"/>
      <c r="C9" s="68" t="s">
        <v>194</v>
      </c>
      <c r="D9" s="68"/>
      <c r="E9" s="68"/>
      <c r="F9" s="68"/>
      <c r="G9" s="3"/>
      <c r="H9" s="3"/>
      <c r="I9" s="3"/>
    </row>
    <row r="10" spans="1:9" x14ac:dyDescent="0.3">
      <c r="A10" s="68" t="s">
        <v>7</v>
      </c>
      <c r="B10" s="68"/>
      <c r="C10" s="68" t="s">
        <v>190</v>
      </c>
      <c r="D10" s="68"/>
      <c r="E10" s="68"/>
      <c r="F10" s="68"/>
      <c r="G10" s="3"/>
      <c r="H10" s="3"/>
      <c r="I10" s="3"/>
    </row>
    <row r="11" spans="1:9" x14ac:dyDescent="0.3">
      <c r="A11" s="68" t="s">
        <v>8</v>
      </c>
      <c r="B11" s="68"/>
      <c r="C11" s="68" t="s">
        <v>191</v>
      </c>
      <c r="D11" s="68"/>
      <c r="E11" s="68"/>
      <c r="F11" s="68"/>
      <c r="G11" s="3"/>
      <c r="H11" s="3"/>
      <c r="I11" s="3"/>
    </row>
    <row r="12" spans="1:9" x14ac:dyDescent="0.3">
      <c r="A12" s="68" t="s">
        <v>9</v>
      </c>
      <c r="B12" s="68"/>
      <c r="C12" s="68">
        <v>7327058153</v>
      </c>
      <c r="D12" s="68"/>
      <c r="E12" s="68"/>
      <c r="F12" s="68"/>
      <c r="G12" s="3"/>
      <c r="H12" s="3"/>
      <c r="I12" s="3"/>
    </row>
    <row r="13" spans="1:9" x14ac:dyDescent="0.3">
      <c r="A13" s="68" t="s">
        <v>10</v>
      </c>
      <c r="B13" s="68"/>
      <c r="C13" s="68">
        <v>732701001</v>
      </c>
      <c r="D13" s="68"/>
      <c r="E13" s="68"/>
      <c r="F13" s="68"/>
      <c r="G13" s="3"/>
      <c r="H13" s="3"/>
      <c r="I13" s="3"/>
    </row>
    <row r="14" spans="1:9" x14ac:dyDescent="0.3">
      <c r="A14" s="68" t="s">
        <v>11</v>
      </c>
      <c r="B14" s="68"/>
      <c r="C14" s="68" t="s">
        <v>192</v>
      </c>
      <c r="D14" s="68"/>
      <c r="E14" s="68"/>
      <c r="F14" s="68"/>
      <c r="G14" s="3"/>
      <c r="H14" s="3"/>
      <c r="I14" s="3"/>
    </row>
    <row r="15" spans="1:9" x14ac:dyDescent="0.3">
      <c r="A15" s="68" t="s">
        <v>12</v>
      </c>
      <c r="B15" s="68"/>
      <c r="C15" s="69" t="s">
        <v>193</v>
      </c>
      <c r="D15" s="68"/>
      <c r="E15" s="68"/>
      <c r="F15" s="68"/>
      <c r="G15" s="3"/>
      <c r="H15" s="3"/>
      <c r="I15" s="3"/>
    </row>
    <row r="16" spans="1:9" x14ac:dyDescent="0.3">
      <c r="A16" s="68" t="s">
        <v>13</v>
      </c>
      <c r="B16" s="68"/>
      <c r="C16" s="70">
        <v>88002221668</v>
      </c>
      <c r="D16" s="70"/>
      <c r="E16" s="70"/>
      <c r="F16" s="70"/>
      <c r="G16" s="3"/>
      <c r="H16" s="3"/>
      <c r="I16" s="3"/>
    </row>
    <row r="17" spans="1:9" x14ac:dyDescent="0.3">
      <c r="A17" s="68" t="s">
        <v>14</v>
      </c>
      <c r="B17" s="68"/>
      <c r="C17" s="70" t="s">
        <v>183</v>
      </c>
      <c r="D17" s="70"/>
      <c r="E17" s="70"/>
      <c r="F17" s="70"/>
      <c r="G17" s="3"/>
      <c r="H17" s="3"/>
      <c r="I17" s="3"/>
    </row>
    <row r="18" spans="1:9" x14ac:dyDescent="0.3">
      <c r="A18" s="57"/>
      <c r="B18" s="57"/>
      <c r="C18" s="57"/>
      <c r="D18" s="57"/>
      <c r="E18" s="57"/>
      <c r="F18" s="57"/>
      <c r="G18" s="57"/>
      <c r="H18" s="57"/>
      <c r="I18" s="57"/>
    </row>
    <row r="19" spans="1:9" x14ac:dyDescent="0.3">
      <c r="A19" s="57"/>
      <c r="B19" s="57"/>
      <c r="C19" s="57"/>
      <c r="D19" s="57"/>
      <c r="E19" s="57"/>
      <c r="F19" s="57"/>
      <c r="G19" s="57"/>
      <c r="H19" s="57"/>
      <c r="I19" s="57"/>
    </row>
    <row r="20" spans="1:9" x14ac:dyDescent="0.3">
      <c r="A20" s="57"/>
      <c r="B20" s="57"/>
      <c r="C20" s="57"/>
      <c r="D20" s="5"/>
      <c r="E20" s="57"/>
      <c r="F20" s="57"/>
      <c r="G20" s="57"/>
      <c r="H20" s="57"/>
      <c r="I20" s="57"/>
    </row>
    <row r="21" spans="1:9" x14ac:dyDescent="0.3">
      <c r="A21" s="57"/>
      <c r="B21" s="57"/>
      <c r="C21" s="57"/>
      <c r="D21" s="57"/>
      <c r="E21" s="57"/>
      <c r="F21" s="57"/>
      <c r="G21" s="57"/>
      <c r="H21" s="57"/>
      <c r="I21" s="57"/>
    </row>
    <row r="22" spans="1:9" x14ac:dyDescent="0.3">
      <c r="A22" s="57"/>
      <c r="B22" s="57"/>
      <c r="C22" s="57"/>
      <c r="D22" s="57"/>
      <c r="E22" s="57"/>
      <c r="F22" s="57"/>
      <c r="G22" s="57"/>
      <c r="H22" s="57"/>
      <c r="I22" s="57"/>
    </row>
    <row r="23" spans="1:9" x14ac:dyDescent="0.3">
      <c r="A23" s="57"/>
      <c r="B23" s="57"/>
      <c r="C23" s="57"/>
      <c r="D23" s="57"/>
      <c r="E23" s="57"/>
      <c r="F23" s="57"/>
      <c r="G23" s="57"/>
      <c r="H23" s="57"/>
      <c r="I23" s="57"/>
    </row>
    <row r="24" spans="1:9" x14ac:dyDescent="0.3">
      <c r="A24" s="57"/>
      <c r="B24" s="57"/>
      <c r="C24" s="57"/>
      <c r="D24" s="57"/>
      <c r="E24" s="57"/>
      <c r="F24" s="57"/>
      <c r="G24" s="57"/>
      <c r="H24" s="57"/>
      <c r="I24" s="57"/>
    </row>
    <row r="25" spans="1:9" x14ac:dyDescent="0.3">
      <c r="A25" s="57"/>
      <c r="B25" s="57"/>
      <c r="C25" s="57"/>
      <c r="D25" s="57"/>
      <c r="E25" s="57"/>
      <c r="F25" s="57"/>
      <c r="G25" s="57"/>
      <c r="H25" s="57"/>
      <c r="I25" s="57"/>
    </row>
    <row r="26" spans="1:9" x14ac:dyDescent="0.3">
      <c r="A26" s="57"/>
      <c r="B26" s="57"/>
      <c r="C26" s="57"/>
      <c r="D26" s="57"/>
      <c r="E26" s="57"/>
      <c r="F26" s="57"/>
      <c r="G26" s="57"/>
      <c r="H26" s="57"/>
      <c r="I26" s="57"/>
    </row>
    <row r="27" spans="1:9" x14ac:dyDescent="0.3">
      <c r="A27" s="57"/>
      <c r="B27" s="57"/>
      <c r="C27" s="57"/>
      <c r="D27" s="57"/>
      <c r="E27" s="57"/>
      <c r="F27" s="57"/>
      <c r="G27" s="57"/>
      <c r="H27" s="57"/>
      <c r="I27" s="57"/>
    </row>
    <row r="28" spans="1:9" x14ac:dyDescent="0.3">
      <c r="A28" s="58"/>
    </row>
    <row r="29" spans="1:9" x14ac:dyDescent="0.3">
      <c r="A29" s="58"/>
    </row>
    <row r="30" spans="1:9" x14ac:dyDescent="0.3">
      <c r="A30" s="58"/>
    </row>
    <row r="31" spans="1:9" x14ac:dyDescent="0.3">
      <c r="A31" s="58"/>
    </row>
  </sheetData>
  <mergeCells count="25">
    <mergeCell ref="C12:F12"/>
    <mergeCell ref="C9:F9"/>
    <mergeCell ref="C10:F10"/>
    <mergeCell ref="C13:F13"/>
    <mergeCell ref="A1:F1"/>
    <mergeCell ref="A2:F2"/>
    <mergeCell ref="A3:F3"/>
    <mergeCell ref="A4:F4"/>
    <mergeCell ref="A6:F6"/>
    <mergeCell ref="C14:F14"/>
    <mergeCell ref="C15:F15"/>
    <mergeCell ref="C16:F16"/>
    <mergeCell ref="C17:F17"/>
    <mergeCell ref="A8:B8"/>
    <mergeCell ref="C8:F8"/>
    <mergeCell ref="A9:B9"/>
    <mergeCell ref="A10:B10"/>
    <mergeCell ref="A11:B11"/>
    <mergeCell ref="A12:B12"/>
    <mergeCell ref="A13:B13"/>
    <mergeCell ref="A14:B14"/>
    <mergeCell ref="A17:B17"/>
    <mergeCell ref="A15:B15"/>
    <mergeCell ref="A16:B16"/>
    <mergeCell ref="C11:F11"/>
  </mergeCells>
  <hyperlinks>
    <hyperlink ref="C15" r:id="rId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view="pageBreakPreview" topLeftCell="A46" zoomScale="130" zoomScaleNormal="100" zoomScaleSheetLayoutView="130" workbookViewId="0">
      <selection activeCell="C43" sqref="C43"/>
    </sheetView>
  </sheetViews>
  <sheetFormatPr defaultColWidth="9.109375" defaultRowHeight="13.8" x14ac:dyDescent="0.3"/>
  <cols>
    <col min="1" max="1" width="6.44140625" style="27" customWidth="1"/>
    <col min="2" max="2" width="40.88671875" style="27" customWidth="1"/>
    <col min="3" max="3" width="11.5546875" style="27" customWidth="1"/>
    <col min="4" max="4" width="9.5546875" style="27" customWidth="1"/>
    <col min="5" max="5" width="11.5546875" style="27" customWidth="1"/>
    <col min="6" max="6" width="11.44140625" style="27" customWidth="1"/>
    <col min="7" max="8" width="9.5546875" style="27" customWidth="1"/>
    <col min="9" max="9" width="9.109375" style="27"/>
    <col min="10" max="10" width="11.44140625" style="27" bestFit="1" customWidth="1"/>
    <col min="11" max="16384" width="9.109375" style="27"/>
  </cols>
  <sheetData>
    <row r="1" spans="1:13" s="54" customFormat="1" ht="12" customHeight="1" x14ac:dyDescent="0.3">
      <c r="A1" s="75" t="s">
        <v>15</v>
      </c>
      <c r="B1" s="75"/>
      <c r="C1" s="75"/>
      <c r="D1" s="75"/>
      <c r="E1" s="75"/>
      <c r="F1" s="75"/>
      <c r="G1" s="75"/>
      <c r="H1" s="75"/>
    </row>
    <row r="2" spans="1:13" s="54" customFormat="1" ht="12" customHeight="1" x14ac:dyDescent="0.3">
      <c r="A2" s="75" t="s">
        <v>1</v>
      </c>
      <c r="B2" s="75"/>
      <c r="C2" s="75"/>
      <c r="D2" s="75"/>
      <c r="E2" s="75"/>
      <c r="F2" s="75"/>
      <c r="G2" s="75"/>
      <c r="H2" s="75"/>
    </row>
    <row r="3" spans="1:13" s="54" customFormat="1" ht="12" customHeight="1" x14ac:dyDescent="0.3">
      <c r="A3" s="75" t="s">
        <v>2</v>
      </c>
      <c r="B3" s="75"/>
      <c r="C3" s="75"/>
      <c r="D3" s="75"/>
      <c r="E3" s="75"/>
      <c r="F3" s="75"/>
      <c r="G3" s="75"/>
      <c r="H3" s="75"/>
    </row>
    <row r="4" spans="1:13" s="54" customFormat="1" ht="12" customHeight="1" x14ac:dyDescent="0.3">
      <c r="A4" s="75" t="s">
        <v>3</v>
      </c>
      <c r="B4" s="75"/>
      <c r="C4" s="75"/>
      <c r="D4" s="75"/>
      <c r="E4" s="75"/>
      <c r="F4" s="75"/>
      <c r="G4" s="75"/>
      <c r="H4" s="75"/>
    </row>
    <row r="5" spans="1:13" x14ac:dyDescent="0.3">
      <c r="A5" s="28"/>
    </row>
    <row r="6" spans="1:13" ht="15" customHeight="1" x14ac:dyDescent="0.3">
      <c r="A6" s="74" t="s">
        <v>16</v>
      </c>
      <c r="B6" s="74"/>
      <c r="C6" s="74"/>
      <c r="D6" s="74"/>
      <c r="E6" s="74"/>
      <c r="F6" s="74"/>
      <c r="G6" s="74"/>
      <c r="H6" s="74"/>
    </row>
    <row r="7" spans="1:13" ht="15" customHeight="1" x14ac:dyDescent="0.3">
      <c r="A7" s="74" t="s">
        <v>17</v>
      </c>
      <c r="B7" s="74"/>
      <c r="C7" s="74"/>
      <c r="D7" s="74"/>
      <c r="E7" s="74"/>
      <c r="F7" s="74"/>
      <c r="G7" s="74"/>
      <c r="H7" s="74"/>
    </row>
    <row r="8" spans="1:13" ht="15" customHeight="1" x14ac:dyDescent="0.3">
      <c r="A8" s="74" t="s">
        <v>18</v>
      </c>
      <c r="B8" s="74"/>
      <c r="C8" s="74"/>
      <c r="D8" s="74"/>
      <c r="E8" s="74"/>
      <c r="F8" s="74"/>
      <c r="G8" s="74"/>
      <c r="H8" s="74"/>
    </row>
    <row r="9" spans="1:13" ht="15" customHeight="1" x14ac:dyDescent="0.3">
      <c r="A9" s="74" t="s">
        <v>19</v>
      </c>
      <c r="B9" s="74"/>
      <c r="C9" s="74"/>
      <c r="D9" s="74"/>
      <c r="E9" s="74"/>
      <c r="F9" s="74"/>
      <c r="G9" s="74"/>
      <c r="H9" s="74"/>
    </row>
    <row r="11" spans="1:13" x14ac:dyDescent="0.3">
      <c r="A11" s="28"/>
      <c r="D11" s="28"/>
      <c r="E11" s="28"/>
      <c r="F11" s="28"/>
      <c r="G11" s="28"/>
      <c r="H11" s="28"/>
    </row>
    <row r="12" spans="1:13" x14ac:dyDescent="0.3">
      <c r="A12" s="86" t="s">
        <v>20</v>
      </c>
      <c r="B12" s="86" t="s">
        <v>21</v>
      </c>
      <c r="C12" s="86" t="s">
        <v>22</v>
      </c>
      <c r="D12" s="86" t="s">
        <v>196</v>
      </c>
      <c r="E12" s="88" t="s">
        <v>23</v>
      </c>
      <c r="F12" s="90" t="s">
        <v>24</v>
      </c>
      <c r="G12" s="91"/>
      <c r="H12" s="91"/>
    </row>
    <row r="13" spans="1:13" ht="112.5" customHeight="1" x14ac:dyDescent="0.3">
      <c r="A13" s="87"/>
      <c r="B13" s="87"/>
      <c r="C13" s="87"/>
      <c r="D13" s="87"/>
      <c r="E13" s="89"/>
      <c r="F13" s="35">
        <v>2020</v>
      </c>
      <c r="G13" s="53">
        <v>2021</v>
      </c>
      <c r="H13" s="53">
        <v>2022</v>
      </c>
    </row>
    <row r="14" spans="1:13" ht="27.6" x14ac:dyDescent="0.3">
      <c r="A14" s="35" t="s">
        <v>25</v>
      </c>
      <c r="B14" s="29" t="s">
        <v>26</v>
      </c>
      <c r="C14" s="35"/>
      <c r="D14" s="35"/>
      <c r="E14" s="35"/>
      <c r="F14" s="35"/>
      <c r="G14" s="29"/>
      <c r="H14" s="29"/>
    </row>
    <row r="15" spans="1:13" x14ac:dyDescent="0.3">
      <c r="A15" s="35" t="s">
        <v>27</v>
      </c>
      <c r="B15" s="29" t="s">
        <v>28</v>
      </c>
      <c r="C15" s="35" t="s">
        <v>178</v>
      </c>
      <c r="D15" s="36"/>
      <c r="E15" s="56">
        <f>E30+1218.81</f>
        <v>11107.729000000001</v>
      </c>
      <c r="F15" s="37">
        <f>F30+(392.17*3164.13)/1000</f>
        <v>23039.382182099995</v>
      </c>
      <c r="G15" s="37">
        <f>G30+(393.17*3259.05)/1000</f>
        <v>23260.096143827999</v>
      </c>
      <c r="H15" s="37">
        <f>H30+(392.17*3356.82)/1000</f>
        <v>23493.160563246882</v>
      </c>
      <c r="I15" s="85" t="s">
        <v>198</v>
      </c>
      <c r="J15" s="78"/>
      <c r="K15" s="78"/>
      <c r="L15" s="78"/>
      <c r="M15" s="78"/>
    </row>
    <row r="16" spans="1:13" x14ac:dyDescent="0.3">
      <c r="A16" s="35" t="s">
        <v>29</v>
      </c>
      <c r="B16" s="29" t="s">
        <v>30</v>
      </c>
      <c r="C16" s="35" t="s">
        <v>178</v>
      </c>
      <c r="D16" s="39"/>
      <c r="E16" s="48">
        <f>76+676.7</f>
        <v>752.7</v>
      </c>
      <c r="F16" s="38">
        <f>76+666.46</f>
        <v>742.46</v>
      </c>
      <c r="G16" s="38">
        <f>76.6688+700</f>
        <v>776.66880000000003</v>
      </c>
      <c r="H16" s="38">
        <f>77.34348544+750</f>
        <v>827.34348543999999</v>
      </c>
    </row>
    <row r="17" spans="1:9" ht="27.6" x14ac:dyDescent="0.3">
      <c r="A17" s="35" t="s">
        <v>31</v>
      </c>
      <c r="B17" s="29" t="s">
        <v>32</v>
      </c>
      <c r="C17" s="35" t="s">
        <v>178</v>
      </c>
      <c r="D17" s="37"/>
      <c r="E17" s="37">
        <f>E16+1060.22</f>
        <v>1812.92</v>
      </c>
      <c r="F17" s="37">
        <f>F16+2091.02</f>
        <v>2833.48</v>
      </c>
      <c r="G17" s="37">
        <f t="shared" ref="G17:H17" si="0">G16+2091.02</f>
        <v>2867.6887999999999</v>
      </c>
      <c r="H17" s="37">
        <f t="shared" si="0"/>
        <v>2918.3634854399997</v>
      </c>
    </row>
    <row r="18" spans="1:9" x14ac:dyDescent="0.3">
      <c r="A18" s="35" t="s">
        <v>33</v>
      </c>
      <c r="B18" s="29" t="s">
        <v>34</v>
      </c>
      <c r="C18" s="35" t="s">
        <v>178</v>
      </c>
      <c r="D18" s="39"/>
      <c r="E18" s="37">
        <f>E16-676.7</f>
        <v>76</v>
      </c>
      <c r="F18" s="37">
        <f>F16-666.46</f>
        <v>76</v>
      </c>
      <c r="G18" s="37">
        <f>G16-700</f>
        <v>76.668800000000033</v>
      </c>
      <c r="H18" s="37">
        <f>H16-750</f>
        <v>77.343485439999995</v>
      </c>
    </row>
    <row r="19" spans="1:9" x14ac:dyDescent="0.3">
      <c r="A19" s="35" t="s">
        <v>35</v>
      </c>
      <c r="B19" s="29" t="s">
        <v>36</v>
      </c>
      <c r="C19" s="35"/>
      <c r="D19" s="35"/>
      <c r="E19" s="35"/>
      <c r="F19" s="35"/>
      <c r="G19" s="29"/>
      <c r="H19" s="29"/>
    </row>
    <row r="20" spans="1:9" ht="55.2" x14ac:dyDescent="0.3">
      <c r="A20" s="35" t="s">
        <v>37</v>
      </c>
      <c r="B20" s="29" t="s">
        <v>38</v>
      </c>
      <c r="C20" s="35" t="s">
        <v>39</v>
      </c>
      <c r="D20" s="42"/>
      <c r="E20" s="42">
        <f t="shared" ref="E20:H20" si="1">E16/E15</f>
        <v>6.7763626570291724E-2</v>
      </c>
      <c r="F20" s="42">
        <f t="shared" si="1"/>
        <v>3.2225690521199828E-2</v>
      </c>
      <c r="G20" s="42">
        <f t="shared" si="1"/>
        <v>3.3390610047245521E-2</v>
      </c>
      <c r="H20" s="42">
        <f t="shared" si="1"/>
        <v>3.5216355126534607E-2</v>
      </c>
    </row>
    <row r="21" spans="1:9" ht="27.6" x14ac:dyDescent="0.3">
      <c r="A21" s="35" t="s">
        <v>40</v>
      </c>
      <c r="B21" s="29" t="s">
        <v>41</v>
      </c>
      <c r="C21" s="35"/>
      <c r="D21" s="35"/>
      <c r="E21" s="35"/>
      <c r="F21" s="35"/>
      <c r="G21" s="29"/>
      <c r="H21" s="29"/>
    </row>
    <row r="22" spans="1:9" ht="35.25" customHeight="1" x14ac:dyDescent="0.3">
      <c r="A22" s="35" t="s">
        <v>42</v>
      </c>
      <c r="B22" s="41" t="s">
        <v>43</v>
      </c>
      <c r="C22" s="35" t="s">
        <v>44</v>
      </c>
      <c r="D22" s="35"/>
      <c r="E22" s="35"/>
      <c r="F22" s="35"/>
      <c r="G22" s="29"/>
      <c r="H22" s="29"/>
    </row>
    <row r="23" spans="1:9" ht="27.6" x14ac:dyDescent="0.3">
      <c r="A23" s="35" t="s">
        <v>45</v>
      </c>
      <c r="B23" s="41" t="s">
        <v>46</v>
      </c>
      <c r="C23" s="35" t="s">
        <v>47</v>
      </c>
      <c r="D23" s="35"/>
      <c r="E23" s="35"/>
      <c r="F23" s="35"/>
      <c r="G23" s="29"/>
      <c r="H23" s="29"/>
    </row>
    <row r="24" spans="1:9" x14ac:dyDescent="0.3">
      <c r="A24" s="35" t="s">
        <v>48</v>
      </c>
      <c r="B24" s="41" t="s">
        <v>49</v>
      </c>
      <c r="C24" s="35" t="s">
        <v>44</v>
      </c>
      <c r="D24" s="40"/>
      <c r="E24" s="40">
        <f>E25/6000</f>
        <v>1.0873921666666666</v>
      </c>
      <c r="F24" s="40">
        <f>F25/6000</f>
        <v>1.1708043541666664</v>
      </c>
      <c r="G24" s="40">
        <f t="shared" ref="G24:H24" si="2">G25/6000</f>
        <v>1.1708043541666664</v>
      </c>
      <c r="H24" s="40">
        <f t="shared" si="2"/>
        <v>1.1708043541666664</v>
      </c>
    </row>
    <row r="25" spans="1:9" ht="27.6" x14ac:dyDescent="0.3">
      <c r="A25" s="35" t="s">
        <v>50</v>
      </c>
      <c r="B25" s="41" t="s">
        <v>51</v>
      </c>
      <c r="C25" s="35" t="s">
        <v>52</v>
      </c>
      <c r="D25" s="37"/>
      <c r="E25" s="37">
        <v>6524.3530000000001</v>
      </c>
      <c r="F25" s="37">
        <v>7024.8261249999978</v>
      </c>
      <c r="G25" s="34">
        <v>7024.8261249999978</v>
      </c>
      <c r="H25" s="34">
        <v>7024.8261249999978</v>
      </c>
    </row>
    <row r="26" spans="1:9" ht="41.4" x14ac:dyDescent="0.3">
      <c r="A26" s="35" t="s">
        <v>53</v>
      </c>
      <c r="B26" s="41" t="s">
        <v>54</v>
      </c>
      <c r="C26" s="35" t="s">
        <v>52</v>
      </c>
      <c r="D26" s="37"/>
      <c r="E26" s="37">
        <v>560.65669000000003</v>
      </c>
      <c r="F26" s="37">
        <v>1098</v>
      </c>
      <c r="G26" s="34">
        <v>1098</v>
      </c>
      <c r="H26" s="34">
        <v>1098</v>
      </c>
    </row>
    <row r="27" spans="1:9" ht="55.2" x14ac:dyDescent="0.3">
      <c r="A27" s="35" t="s">
        <v>55</v>
      </c>
      <c r="B27" s="41" t="s">
        <v>56</v>
      </c>
      <c r="C27" s="35" t="s">
        <v>39</v>
      </c>
      <c r="D27" s="42"/>
      <c r="E27" s="42">
        <v>5.7324814075904645E-2</v>
      </c>
      <c r="F27" s="42">
        <v>5.2874999999999998E-2</v>
      </c>
      <c r="G27" s="42">
        <v>5.2874999999999998E-2</v>
      </c>
      <c r="H27" s="42">
        <v>5.2874999999999998E-2</v>
      </c>
    </row>
    <row r="28" spans="1:9" ht="41.4" x14ac:dyDescent="0.3">
      <c r="A28" s="35" t="s">
        <v>57</v>
      </c>
      <c r="B28" s="41" t="s">
        <v>58</v>
      </c>
      <c r="C28" s="35"/>
      <c r="D28" s="81"/>
      <c r="E28" s="82"/>
      <c r="F28" s="82"/>
      <c r="G28" s="82"/>
      <c r="H28" s="82"/>
    </row>
    <row r="29" spans="1:9" ht="55.2" x14ac:dyDescent="0.3">
      <c r="A29" s="35" t="s">
        <v>59</v>
      </c>
      <c r="B29" s="41" t="s">
        <v>60</v>
      </c>
      <c r="C29" s="35" t="s">
        <v>47</v>
      </c>
      <c r="D29" s="35"/>
      <c r="E29" s="35"/>
      <c r="F29" s="35"/>
      <c r="G29" s="29"/>
      <c r="H29" s="29"/>
      <c r="I29" s="46"/>
    </row>
    <row r="30" spans="1:9" ht="41.4" x14ac:dyDescent="0.3">
      <c r="A30" s="35" t="s">
        <v>61</v>
      </c>
      <c r="B30" s="29" t="s">
        <v>62</v>
      </c>
      <c r="C30" s="35" t="s">
        <v>178</v>
      </c>
      <c r="D30" s="37">
        <f>D31+D36+D37+D38</f>
        <v>0</v>
      </c>
      <c r="E30" s="37">
        <f t="shared" ref="E30:H30" si="3">E31+E36+E37+E38</f>
        <v>9888.9190000000017</v>
      </c>
      <c r="F30" s="37">
        <f t="shared" si="3"/>
        <v>21798.505319999997</v>
      </c>
      <c r="G30" s="37">
        <f t="shared" si="3"/>
        <v>21978.735455327998</v>
      </c>
      <c r="H30" s="37">
        <f t="shared" si="3"/>
        <v>22176.716463846882</v>
      </c>
    </row>
    <row r="31" spans="1:9" ht="41.4" x14ac:dyDescent="0.3">
      <c r="A31" s="35" t="s">
        <v>63</v>
      </c>
      <c r="B31" s="29" t="s">
        <v>172</v>
      </c>
      <c r="C31" s="35" t="s">
        <v>178</v>
      </c>
      <c r="D31" s="38"/>
      <c r="E31" s="38">
        <v>6749.670000000001</v>
      </c>
      <c r="F31" s="38">
        <v>14280.770999999999</v>
      </c>
      <c r="G31" s="33">
        <v>14406.441784799998</v>
      </c>
      <c r="H31" s="33">
        <v>14533.218472506238</v>
      </c>
    </row>
    <row r="32" spans="1:9" x14ac:dyDescent="0.3">
      <c r="A32" s="35"/>
      <c r="B32" s="29" t="s">
        <v>64</v>
      </c>
      <c r="C32" s="35"/>
      <c r="D32" s="35"/>
      <c r="E32" s="35"/>
      <c r="F32" s="35"/>
      <c r="G32" s="29"/>
      <c r="H32" s="29"/>
    </row>
    <row r="33" spans="1:8" x14ac:dyDescent="0.3">
      <c r="A33" s="35"/>
      <c r="B33" s="29" t="s">
        <v>65</v>
      </c>
      <c r="C33" s="35" t="s">
        <v>178</v>
      </c>
      <c r="D33" s="38"/>
      <c r="E33" s="38">
        <v>4289.4300000000012</v>
      </c>
      <c r="F33" s="38">
        <v>7805.76</v>
      </c>
      <c r="G33" s="33">
        <v>7874.4506879999999</v>
      </c>
      <c r="H33" s="33">
        <v>7943.7458540543994</v>
      </c>
    </row>
    <row r="34" spans="1:8" x14ac:dyDescent="0.3">
      <c r="A34" s="35"/>
      <c r="B34" s="29" t="s">
        <v>66</v>
      </c>
      <c r="C34" s="35" t="s">
        <v>178</v>
      </c>
      <c r="D34" s="37"/>
      <c r="E34" s="37">
        <v>1034.47</v>
      </c>
      <c r="F34" s="37">
        <v>3061.76</v>
      </c>
      <c r="G34" s="38">
        <v>3088.7034880000001</v>
      </c>
      <c r="H34" s="38">
        <v>3115.8840786943997</v>
      </c>
    </row>
    <row r="35" spans="1:8" x14ac:dyDescent="0.3">
      <c r="A35" s="35"/>
      <c r="B35" s="29" t="s">
        <v>67</v>
      </c>
      <c r="C35" s="35" t="s">
        <v>178</v>
      </c>
      <c r="D35" s="37"/>
      <c r="E35" s="37">
        <v>516.78</v>
      </c>
      <c r="F35" s="37">
        <v>1963.5309999999999</v>
      </c>
      <c r="G35" s="38">
        <v>1980.8100727999997</v>
      </c>
      <c r="H35" s="38">
        <v>1998.2412014406395</v>
      </c>
    </row>
    <row r="36" spans="1:8" ht="46.5" customHeight="1" x14ac:dyDescent="0.3">
      <c r="A36" s="35" t="s">
        <v>68</v>
      </c>
      <c r="B36" s="29" t="s">
        <v>173</v>
      </c>
      <c r="C36" s="35" t="s">
        <v>178</v>
      </c>
      <c r="D36" s="37"/>
      <c r="E36" s="44">
        <v>3139.2490000000007</v>
      </c>
      <c r="F36" s="38">
        <v>7517.7343199999996</v>
      </c>
      <c r="G36" s="33">
        <v>7572.2936705279999</v>
      </c>
      <c r="H36" s="33">
        <v>7643.4979913406451</v>
      </c>
    </row>
    <row r="37" spans="1:8" ht="41.4" x14ac:dyDescent="0.3">
      <c r="A37" s="35" t="s">
        <v>69</v>
      </c>
      <c r="B37" s="29" t="s">
        <v>181</v>
      </c>
      <c r="C37" s="35" t="s">
        <v>178</v>
      </c>
      <c r="D37" s="37"/>
      <c r="E37" s="37">
        <v>0</v>
      </c>
      <c r="F37" s="37">
        <v>0</v>
      </c>
      <c r="G37" s="37">
        <v>0</v>
      </c>
      <c r="H37" s="37">
        <v>0</v>
      </c>
    </row>
    <row r="38" spans="1:8" ht="27.6" x14ac:dyDescent="0.3">
      <c r="A38" s="35" t="s">
        <v>70</v>
      </c>
      <c r="B38" s="29" t="s">
        <v>71</v>
      </c>
      <c r="C38" s="35" t="s">
        <v>178</v>
      </c>
      <c r="D38" s="39"/>
      <c r="E38" s="37">
        <v>0</v>
      </c>
      <c r="F38" s="37">
        <v>0</v>
      </c>
      <c r="G38" s="37">
        <v>0</v>
      </c>
      <c r="H38" s="37">
        <v>0</v>
      </c>
    </row>
    <row r="39" spans="1:8" ht="41.4" x14ac:dyDescent="0.3">
      <c r="A39" s="83" t="s">
        <v>72</v>
      </c>
      <c r="B39" s="29" t="s">
        <v>73</v>
      </c>
      <c r="C39" s="35"/>
      <c r="D39" s="61"/>
      <c r="E39" s="92"/>
      <c r="F39" s="92"/>
      <c r="G39" s="92"/>
      <c r="H39" s="92"/>
    </row>
    <row r="40" spans="1:8" x14ac:dyDescent="0.3">
      <c r="A40" s="83"/>
      <c r="B40" s="29" t="s">
        <v>74</v>
      </c>
      <c r="C40" s="35"/>
      <c r="D40" s="35"/>
      <c r="E40" s="35"/>
      <c r="F40" s="35"/>
      <c r="G40" s="29"/>
      <c r="H40" s="29"/>
    </row>
    <row r="41" spans="1:8" x14ac:dyDescent="0.3">
      <c r="A41" s="83"/>
      <c r="B41" s="41" t="s">
        <v>75</v>
      </c>
      <c r="C41" s="35" t="s">
        <v>76</v>
      </c>
      <c r="D41" s="38"/>
      <c r="E41" s="38">
        <v>407.32600000000002</v>
      </c>
      <c r="F41" s="64">
        <f>G41</f>
        <v>426.86340000000001</v>
      </c>
      <c r="G41" s="65">
        <f>H41</f>
        <v>426.86340000000001</v>
      </c>
      <c r="H41" s="65">
        <v>426.86340000000001</v>
      </c>
    </row>
    <row r="42" spans="1:8" ht="27.6" x14ac:dyDescent="0.3">
      <c r="A42" s="83"/>
      <c r="B42" s="41" t="s">
        <v>77</v>
      </c>
      <c r="C42" s="35" t="s">
        <v>179</v>
      </c>
      <c r="D42" s="37"/>
      <c r="E42" s="37">
        <f>E31/E41</f>
        <v>16.570682941918758</v>
      </c>
      <c r="F42" s="37">
        <f>F31/F41</f>
        <v>33.455131079403856</v>
      </c>
      <c r="G42" s="37">
        <f t="shared" ref="G42:H42" si="4">G31/G41</f>
        <v>33.749536232902607</v>
      </c>
      <c r="H42" s="37">
        <f t="shared" si="4"/>
        <v>34.046532151752146</v>
      </c>
    </row>
    <row r="43" spans="1:8" ht="41.4" x14ac:dyDescent="0.3">
      <c r="A43" s="35" t="s">
        <v>78</v>
      </c>
      <c r="B43" s="29" t="s">
        <v>79</v>
      </c>
      <c r="C43" s="35"/>
      <c r="D43" s="35"/>
      <c r="E43" s="35"/>
      <c r="F43" s="35"/>
      <c r="G43" s="29"/>
      <c r="H43" s="29"/>
    </row>
    <row r="44" spans="1:8" x14ac:dyDescent="0.3">
      <c r="A44" s="35" t="s">
        <v>80</v>
      </c>
      <c r="B44" s="29" t="s">
        <v>81</v>
      </c>
      <c r="C44" s="35" t="s">
        <v>82</v>
      </c>
      <c r="D44" s="45"/>
      <c r="E44" s="45">
        <v>13</v>
      </c>
      <c r="F44" s="35">
        <v>23</v>
      </c>
      <c r="G44" s="35">
        <v>23</v>
      </c>
      <c r="H44" s="35">
        <v>23</v>
      </c>
    </row>
    <row r="45" spans="1:8" ht="27.6" x14ac:dyDescent="0.3">
      <c r="A45" s="35" t="s">
        <v>83</v>
      </c>
      <c r="B45" s="29" t="s">
        <v>84</v>
      </c>
      <c r="C45" s="35" t="s">
        <v>180</v>
      </c>
      <c r="D45" s="38"/>
      <c r="E45" s="38">
        <f t="shared" ref="E45:H45" si="5">E33/E44/12</f>
        <v>27.496346153846162</v>
      </c>
      <c r="F45" s="38">
        <f t="shared" si="5"/>
        <v>28.281739130434783</v>
      </c>
      <c r="G45" s="38">
        <f t="shared" si="5"/>
        <v>28.53061843478261</v>
      </c>
      <c r="H45" s="38">
        <f t="shared" si="5"/>
        <v>28.781687877008693</v>
      </c>
    </row>
    <row r="46" spans="1:8" ht="41.4" x14ac:dyDescent="0.3">
      <c r="A46" s="83" t="s">
        <v>85</v>
      </c>
      <c r="B46" s="29" t="s">
        <v>86</v>
      </c>
      <c r="C46" s="35"/>
      <c r="D46" s="35"/>
      <c r="E46" s="35"/>
      <c r="F46" s="35"/>
      <c r="G46" s="29"/>
      <c r="H46" s="29"/>
    </row>
    <row r="47" spans="1:8" x14ac:dyDescent="0.3">
      <c r="A47" s="83"/>
      <c r="B47" s="29" t="s">
        <v>74</v>
      </c>
      <c r="C47" s="35"/>
      <c r="D47" s="35"/>
      <c r="E47" s="35"/>
      <c r="F47" s="35"/>
      <c r="G47" s="29"/>
      <c r="H47" s="29"/>
    </row>
    <row r="48" spans="1:8" ht="27.6" x14ac:dyDescent="0.3">
      <c r="A48" s="83"/>
      <c r="B48" s="29" t="s">
        <v>87</v>
      </c>
      <c r="C48" s="35" t="s">
        <v>178</v>
      </c>
      <c r="D48" s="35"/>
      <c r="E48" s="35">
        <v>10</v>
      </c>
      <c r="F48" s="35">
        <v>10</v>
      </c>
      <c r="G48" s="35">
        <v>10</v>
      </c>
      <c r="H48" s="35">
        <v>10</v>
      </c>
    </row>
    <row r="49" spans="1:8" ht="41.4" x14ac:dyDescent="0.3">
      <c r="A49" s="83"/>
      <c r="B49" s="29" t="s">
        <v>88</v>
      </c>
      <c r="C49" s="35" t="s">
        <v>178</v>
      </c>
      <c r="D49" s="55"/>
      <c r="E49" s="43"/>
      <c r="F49" s="43"/>
      <c r="G49" s="29"/>
      <c r="H49" s="29"/>
    </row>
    <row r="50" spans="1:8" x14ac:dyDescent="0.3">
      <c r="A50" s="84" t="s">
        <v>89</v>
      </c>
      <c r="B50" s="84"/>
      <c r="C50" s="84"/>
      <c r="D50" s="84"/>
      <c r="E50" s="84"/>
      <c r="F50" s="84"/>
    </row>
    <row r="51" spans="1:8" x14ac:dyDescent="0.3">
      <c r="A51" s="84" t="s">
        <v>197</v>
      </c>
      <c r="B51" s="84"/>
      <c r="C51" s="84"/>
      <c r="D51" s="84"/>
      <c r="E51" s="84"/>
      <c r="F51" s="84"/>
      <c r="G51" s="84"/>
      <c r="H51" s="84"/>
    </row>
    <row r="52" spans="1:8" x14ac:dyDescent="0.3">
      <c r="A52" s="78" t="s">
        <v>90</v>
      </c>
      <c r="B52" s="78"/>
      <c r="C52" s="78"/>
      <c r="D52" s="78"/>
      <c r="E52" s="78"/>
      <c r="F52" s="78"/>
    </row>
    <row r="53" spans="1:8" x14ac:dyDescent="0.3">
      <c r="A53" s="78" t="s">
        <v>91</v>
      </c>
      <c r="B53" s="78"/>
      <c r="C53" s="78"/>
      <c r="D53" s="78"/>
      <c r="E53" s="78"/>
      <c r="F53" s="78"/>
    </row>
    <row r="54" spans="1:8" x14ac:dyDescent="0.3">
      <c r="A54" s="78" t="s">
        <v>92</v>
      </c>
      <c r="B54" s="78"/>
      <c r="C54" s="78"/>
      <c r="D54" s="78"/>
      <c r="E54" s="78"/>
      <c r="F54" s="78"/>
    </row>
    <row r="55" spans="1:8" x14ac:dyDescent="0.3">
      <c r="A55" s="78" t="s">
        <v>93</v>
      </c>
      <c r="B55" s="78"/>
      <c r="C55" s="78"/>
      <c r="D55" s="78"/>
      <c r="E55" s="78"/>
      <c r="F55" s="78"/>
    </row>
    <row r="56" spans="1:8" x14ac:dyDescent="0.3">
      <c r="A56" s="46"/>
      <c r="B56" s="46"/>
      <c r="C56" s="46"/>
      <c r="D56" s="46"/>
      <c r="E56" s="46"/>
      <c r="F56" s="46"/>
    </row>
    <row r="57" spans="1:8" x14ac:dyDescent="0.3">
      <c r="A57" s="76" t="s">
        <v>174</v>
      </c>
      <c r="B57" s="76"/>
      <c r="C57" s="76"/>
      <c r="D57" s="76"/>
      <c r="E57" s="76"/>
      <c r="F57" s="76"/>
    </row>
    <row r="58" spans="1:8" ht="24" customHeight="1" x14ac:dyDescent="0.3">
      <c r="A58" s="80" t="s">
        <v>148</v>
      </c>
      <c r="B58" s="80"/>
      <c r="C58" s="80"/>
      <c r="D58" s="80"/>
      <c r="E58" s="80"/>
      <c r="F58" s="80"/>
    </row>
    <row r="59" spans="1:8" s="46" customFormat="1" ht="88.5" customHeight="1" x14ac:dyDescent="0.3">
      <c r="A59" s="76" t="s">
        <v>175</v>
      </c>
      <c r="B59" s="76"/>
      <c r="C59" s="76"/>
      <c r="D59" s="76"/>
      <c r="E59" s="76"/>
      <c r="F59" s="76"/>
    </row>
    <row r="60" spans="1:8" x14ac:dyDescent="0.3">
      <c r="A60" s="47"/>
      <c r="B60" s="79" t="s">
        <v>149</v>
      </c>
      <c r="C60" s="79"/>
      <c r="D60" s="79"/>
      <c r="E60" s="79"/>
      <c r="F60" s="79"/>
    </row>
    <row r="61" spans="1:8" ht="18" customHeight="1" x14ac:dyDescent="0.3">
      <c r="A61" s="76" t="s">
        <v>176</v>
      </c>
      <c r="B61" s="76"/>
      <c r="C61" s="76"/>
      <c r="D61" s="76"/>
      <c r="E61" s="76"/>
      <c r="F61" s="76"/>
    </row>
    <row r="62" spans="1:8" ht="18" customHeight="1" x14ac:dyDescent="0.3">
      <c r="A62" s="77" t="s">
        <v>177</v>
      </c>
      <c r="B62" s="77"/>
      <c r="C62" s="77"/>
      <c r="D62" s="77"/>
      <c r="E62" s="77"/>
      <c r="F62" s="77"/>
    </row>
    <row r="64" spans="1:8" x14ac:dyDescent="0.3">
      <c r="A64" s="74"/>
      <c r="B64" s="74"/>
      <c r="C64" s="74"/>
      <c r="D64" s="74"/>
      <c r="E64" s="74"/>
      <c r="F64" s="74"/>
    </row>
  </sheetData>
  <mergeCells count="32">
    <mergeCell ref="A52:F52"/>
    <mergeCell ref="A9:H9"/>
    <mergeCell ref="I15:M15"/>
    <mergeCell ref="A12:A13"/>
    <mergeCell ref="B12:B13"/>
    <mergeCell ref="C12:C13"/>
    <mergeCell ref="D12:D13"/>
    <mergeCell ref="E12:E13"/>
    <mergeCell ref="F12:H12"/>
    <mergeCell ref="A51:H51"/>
    <mergeCell ref="E39:H39"/>
    <mergeCell ref="A8:H8"/>
    <mergeCell ref="A6:H6"/>
    <mergeCell ref="A61:F61"/>
    <mergeCell ref="A62:F62"/>
    <mergeCell ref="A64:F64"/>
    <mergeCell ref="A57:F57"/>
    <mergeCell ref="A53:F53"/>
    <mergeCell ref="A54:F54"/>
    <mergeCell ref="A55:F55"/>
    <mergeCell ref="B60:F60"/>
    <mergeCell ref="A58:F58"/>
    <mergeCell ref="A59:F59"/>
    <mergeCell ref="D28:H28"/>
    <mergeCell ref="A39:A42"/>
    <mergeCell ref="A46:A49"/>
    <mergeCell ref="A50:F50"/>
    <mergeCell ref="A7:H7"/>
    <mergeCell ref="A1:H1"/>
    <mergeCell ref="A2:H2"/>
    <mergeCell ref="A3:H3"/>
    <mergeCell ref="A4:H4"/>
  </mergeCells>
  <hyperlinks>
    <hyperlink ref="E12" location="Par713" tooltip="Ссылка на текущий документ" display="Par713"/>
    <hyperlink ref="B22" location="Par714" tooltip="Ссылка на текущий документ" display="Par714"/>
    <hyperlink ref="B23" location="Par714" tooltip="Ссылка на текущий документ" display="Par714"/>
    <hyperlink ref="B24" location="Par715" tooltip="Ссылка на текущий документ" display="Par715"/>
    <hyperlink ref="B25" location="Par715" tooltip="Ссылка на текущий документ" display="Par715"/>
    <hyperlink ref="B26" location="Par715" tooltip="Ссылка на текущий документ" display="Par715"/>
    <hyperlink ref="B27" location="Par715" tooltip="Ссылка на текущий документ" display="Par715"/>
    <hyperlink ref="B28" location="Par715" tooltip="Ссылка на текущий документ" display="Par715"/>
    <hyperlink ref="B29" location="Par716" tooltip="Ссылка на текущий документ" display="Par716"/>
    <hyperlink ref="B41" location="Par715" tooltip="Ссылка на текущий документ" display="Par715"/>
    <hyperlink ref="B42" location="Par715" tooltip="Ссылка на текущий документ" display="Par715"/>
  </hyperlinks>
  <pageMargins left="0.7" right="0.7" top="0.75" bottom="0.75" header="0.3" footer="0.3"/>
  <pageSetup paperSize="9" scale="66" orientation="portrait" r:id="rId1"/>
  <rowBreaks count="1" manualBreakCount="1">
    <brk id="27"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view="pageBreakPreview" topLeftCell="A10" zoomScale="130" zoomScaleNormal="100" zoomScaleSheetLayoutView="130" workbookViewId="0">
      <selection activeCell="L18" sqref="L18"/>
    </sheetView>
  </sheetViews>
  <sheetFormatPr defaultRowHeight="14.4" x14ac:dyDescent="0.3"/>
  <cols>
    <col min="1" max="1" width="5.6640625" customWidth="1"/>
    <col min="2" max="2" width="29.6640625" customWidth="1"/>
    <col min="3" max="3" width="11.6640625" customWidth="1"/>
    <col min="4" max="5" width="9.88671875" customWidth="1"/>
    <col min="6" max="6" width="11.109375" customWidth="1"/>
    <col min="7" max="7" width="10.44140625" customWidth="1"/>
    <col min="8" max="9" width="10.33203125" customWidth="1"/>
    <col min="10" max="11" width="10.6640625" style="6" customWidth="1"/>
    <col min="12" max="13" width="10.5546875" style="6" customWidth="1"/>
  </cols>
  <sheetData>
    <row r="1" spans="1:13" x14ac:dyDescent="0.3">
      <c r="A1" s="72" t="s">
        <v>100</v>
      </c>
      <c r="B1" s="72"/>
      <c r="C1" s="72"/>
      <c r="D1" s="72"/>
      <c r="E1" s="72"/>
      <c r="F1" s="72"/>
      <c r="G1" s="72"/>
      <c r="H1" s="72"/>
      <c r="I1" s="72"/>
      <c r="J1" s="72"/>
      <c r="K1" s="72"/>
      <c r="L1" s="72"/>
      <c r="M1" s="72"/>
    </row>
    <row r="2" spans="1:13" x14ac:dyDescent="0.3">
      <c r="A2" s="72" t="s">
        <v>1</v>
      </c>
      <c r="B2" s="72"/>
      <c r="C2" s="72"/>
      <c r="D2" s="72"/>
      <c r="E2" s="72"/>
      <c r="F2" s="72"/>
      <c r="G2" s="72"/>
      <c r="H2" s="72"/>
      <c r="I2" s="72"/>
      <c r="J2" s="72"/>
      <c r="K2" s="72"/>
      <c r="L2" s="72"/>
      <c r="M2" s="72"/>
    </row>
    <row r="3" spans="1:13" x14ac:dyDescent="0.3">
      <c r="A3" s="72" t="s">
        <v>2</v>
      </c>
      <c r="B3" s="72"/>
      <c r="C3" s="72"/>
      <c r="D3" s="72"/>
      <c r="E3" s="72"/>
      <c r="F3" s="72"/>
      <c r="G3" s="72"/>
      <c r="H3" s="72"/>
      <c r="I3" s="72"/>
      <c r="J3" s="72"/>
      <c r="K3" s="72"/>
      <c r="L3" s="72"/>
      <c r="M3" s="72"/>
    </row>
    <row r="4" spans="1:13" x14ac:dyDescent="0.3">
      <c r="A4" s="72" t="s">
        <v>3</v>
      </c>
      <c r="B4" s="72"/>
      <c r="C4" s="72"/>
      <c r="D4" s="72"/>
      <c r="E4" s="72"/>
      <c r="F4" s="72"/>
      <c r="G4" s="72"/>
      <c r="H4" s="72"/>
      <c r="I4" s="72"/>
      <c r="J4" s="72"/>
      <c r="K4" s="72"/>
      <c r="L4" s="72"/>
      <c r="M4" s="72"/>
    </row>
    <row r="5" spans="1:13" x14ac:dyDescent="0.3">
      <c r="A5" s="1"/>
    </row>
    <row r="6" spans="1:13" x14ac:dyDescent="0.3">
      <c r="A6" s="73" t="s">
        <v>101</v>
      </c>
      <c r="B6" s="73"/>
      <c r="C6" s="73"/>
      <c r="D6" s="73"/>
      <c r="E6" s="73"/>
      <c r="F6" s="73"/>
      <c r="G6" s="73"/>
      <c r="H6" s="73"/>
      <c r="I6" s="73"/>
      <c r="J6" s="73"/>
      <c r="K6" s="73"/>
      <c r="L6" s="73"/>
      <c r="M6" s="73"/>
    </row>
    <row r="7" spans="1:13" x14ac:dyDescent="0.3">
      <c r="A7" s="73" t="s">
        <v>102</v>
      </c>
      <c r="B7" s="73"/>
      <c r="C7" s="73"/>
      <c r="D7" s="73"/>
      <c r="E7" s="73"/>
      <c r="F7" s="73"/>
      <c r="G7" s="73"/>
      <c r="H7" s="73"/>
      <c r="I7" s="73"/>
      <c r="J7" s="73"/>
      <c r="K7" s="73"/>
      <c r="L7" s="73"/>
      <c r="M7" s="73"/>
    </row>
    <row r="8" spans="1:13" x14ac:dyDescent="0.3">
      <c r="A8" s="93" t="s">
        <v>195</v>
      </c>
      <c r="B8" s="93"/>
      <c r="C8" s="93"/>
      <c r="D8" s="93"/>
      <c r="E8" s="93"/>
      <c r="F8" s="93"/>
      <c r="G8" s="93"/>
      <c r="H8" s="93"/>
      <c r="I8" s="93"/>
      <c r="J8" s="93"/>
      <c r="K8" s="93"/>
      <c r="L8" s="93"/>
      <c r="M8" s="93"/>
    </row>
    <row r="9" spans="1:13" ht="68.25" customHeight="1" x14ac:dyDescent="0.3">
      <c r="A9" s="94" t="s">
        <v>20</v>
      </c>
      <c r="B9" s="94" t="s">
        <v>21</v>
      </c>
      <c r="C9" s="94" t="s">
        <v>103</v>
      </c>
      <c r="D9" s="94" t="s">
        <v>168</v>
      </c>
      <c r="E9" s="94"/>
      <c r="F9" s="95" t="s">
        <v>94</v>
      </c>
      <c r="G9" s="95"/>
      <c r="H9" s="94" t="s">
        <v>169</v>
      </c>
      <c r="I9" s="94"/>
      <c r="J9" s="94" t="s">
        <v>170</v>
      </c>
      <c r="K9" s="94"/>
      <c r="L9" s="94" t="s">
        <v>171</v>
      </c>
      <c r="M9" s="94"/>
    </row>
    <row r="10" spans="1:13" ht="26.4" x14ac:dyDescent="0.3">
      <c r="A10" s="94"/>
      <c r="B10" s="94"/>
      <c r="C10" s="94"/>
      <c r="D10" s="30" t="s">
        <v>104</v>
      </c>
      <c r="E10" s="30" t="s">
        <v>105</v>
      </c>
      <c r="F10" s="30" t="s">
        <v>104</v>
      </c>
      <c r="G10" s="30" t="s">
        <v>105</v>
      </c>
      <c r="H10" s="30" t="s">
        <v>104</v>
      </c>
      <c r="I10" s="30" t="s">
        <v>105</v>
      </c>
      <c r="J10" s="30" t="s">
        <v>104</v>
      </c>
      <c r="K10" s="30" t="s">
        <v>105</v>
      </c>
      <c r="L10" s="30" t="s">
        <v>104</v>
      </c>
      <c r="M10" s="30" t="s">
        <v>105</v>
      </c>
    </row>
    <row r="11" spans="1:13" ht="48" customHeight="1" x14ac:dyDescent="0.3">
      <c r="A11" s="30" t="s">
        <v>25</v>
      </c>
      <c r="B11" s="49" t="s">
        <v>106</v>
      </c>
      <c r="C11" s="30"/>
      <c r="D11" s="49"/>
      <c r="E11" s="49"/>
      <c r="F11" s="49"/>
      <c r="G11" s="49"/>
      <c r="H11" s="49"/>
      <c r="I11" s="49"/>
      <c r="J11" s="49"/>
      <c r="K11" s="49"/>
      <c r="L11" s="49"/>
      <c r="M11" s="49"/>
    </row>
    <row r="12" spans="1:13" ht="39.6" hidden="1" x14ac:dyDescent="0.3">
      <c r="A12" s="30" t="s">
        <v>27</v>
      </c>
      <c r="B12" s="49" t="s">
        <v>107</v>
      </c>
      <c r="C12" s="30"/>
      <c r="D12" s="49"/>
      <c r="E12" s="49"/>
      <c r="F12" s="49"/>
      <c r="G12" s="49"/>
      <c r="H12" s="49"/>
      <c r="I12" s="49"/>
      <c r="J12" s="49"/>
      <c r="K12" s="49"/>
      <c r="L12" s="49"/>
      <c r="M12" s="49"/>
    </row>
    <row r="13" spans="1:13" ht="211.2" hidden="1" x14ac:dyDescent="0.3">
      <c r="A13" s="30"/>
      <c r="B13" s="49" t="s">
        <v>108</v>
      </c>
      <c r="C13" s="30" t="s">
        <v>109</v>
      </c>
      <c r="D13" s="49"/>
      <c r="E13" s="49"/>
      <c r="F13" s="49"/>
      <c r="G13" s="49"/>
      <c r="H13" s="49"/>
      <c r="I13" s="49"/>
      <c r="J13" s="49"/>
      <c r="K13" s="49"/>
      <c r="L13" s="49"/>
      <c r="M13" s="49"/>
    </row>
    <row r="14" spans="1:13" ht="211.2" hidden="1" x14ac:dyDescent="0.3">
      <c r="A14" s="30"/>
      <c r="B14" s="49" t="s">
        <v>110</v>
      </c>
      <c r="C14" s="30" t="s">
        <v>111</v>
      </c>
      <c r="D14" s="49"/>
      <c r="E14" s="49"/>
      <c r="F14" s="49"/>
      <c r="G14" s="49"/>
      <c r="H14" s="49"/>
      <c r="I14" s="49"/>
      <c r="J14" s="49"/>
      <c r="K14" s="49"/>
      <c r="L14" s="49"/>
      <c r="M14" s="49"/>
    </row>
    <row r="15" spans="1:13" ht="26.4" x14ac:dyDescent="0.3">
      <c r="A15" s="94" t="s">
        <v>29</v>
      </c>
      <c r="B15" s="49" t="s">
        <v>112</v>
      </c>
      <c r="C15" s="30"/>
      <c r="D15" s="49"/>
      <c r="E15" s="49"/>
      <c r="F15" s="49"/>
      <c r="G15" s="49"/>
      <c r="H15" s="49"/>
      <c r="I15" s="49"/>
      <c r="J15" s="49"/>
      <c r="K15" s="49"/>
      <c r="L15" s="49"/>
      <c r="M15" s="49"/>
    </row>
    <row r="16" spans="1:13" s="51" customFormat="1" x14ac:dyDescent="0.3">
      <c r="A16" s="94"/>
      <c r="B16" s="49"/>
      <c r="C16" s="30"/>
      <c r="D16" s="49"/>
      <c r="E16" s="49"/>
      <c r="F16" s="49"/>
      <c r="G16" s="49"/>
      <c r="H16" s="49"/>
      <c r="I16" s="49"/>
      <c r="J16" s="49"/>
      <c r="K16" s="49"/>
      <c r="L16" s="49"/>
      <c r="M16" s="49"/>
    </row>
    <row r="17" spans="1:13" ht="26.4" x14ac:dyDescent="0.3">
      <c r="A17" s="94"/>
      <c r="B17" s="49" t="s">
        <v>113</v>
      </c>
      <c r="C17" s="30" t="s">
        <v>109</v>
      </c>
      <c r="D17" s="49"/>
      <c r="E17" s="49"/>
      <c r="F17" s="31">
        <f>4859.54/Прил.2!E24/6*1000</f>
        <v>744830.94339009549</v>
      </c>
      <c r="G17" s="31">
        <f>5029.38/Прил.2!E24/6*1000</f>
        <v>770862.64339161303</v>
      </c>
      <c r="H17" s="50">
        <f>Прил.2!F30/Прил.2!F24/12*1000</f>
        <v>1551533.4424024625</v>
      </c>
      <c r="I17" s="31">
        <f>H17*1.02</f>
        <v>1582564.1112505118</v>
      </c>
      <c r="J17" s="50">
        <f>Прил.2!G30/Прил.2!G24/12*1000</f>
        <v>1564361.5275479862</v>
      </c>
      <c r="K17" s="50">
        <f>J17*1.02</f>
        <v>1595648.758098946</v>
      </c>
      <c r="L17" s="31">
        <f>Прил.2!H30/Прил.2!H24/12*1000</f>
        <v>1578453.0513092868</v>
      </c>
      <c r="M17" s="31">
        <f>L17*1.02</f>
        <v>1610022.1123354726</v>
      </c>
    </row>
    <row r="18" spans="1:13" ht="26.4" x14ac:dyDescent="0.3">
      <c r="A18" s="94"/>
      <c r="B18" s="49" t="s">
        <v>114</v>
      </c>
      <c r="C18" s="30" t="s">
        <v>111</v>
      </c>
      <c r="D18" s="31"/>
      <c r="E18" s="31"/>
      <c r="F18" s="31">
        <f>(605.23/(Прил.2!E25/2))*1000</f>
        <v>185.52950767685317</v>
      </c>
      <c r="G18" s="31">
        <f>(613.58/(Прил.2!E25/2))*1000</f>
        <v>188.0891484565596</v>
      </c>
      <c r="H18" s="31">
        <f>(392.17*3164.13)/Прил.2!F25</f>
        <v>176.64164778170939</v>
      </c>
      <c r="I18" s="31">
        <f t="shared" ref="I18:I19" si="0">H18*1.02</f>
        <v>180.17448073734357</v>
      </c>
      <c r="J18" s="31">
        <f>(392.17*3259.05)/Прил.2!G25</f>
        <v>181.94067949261884</v>
      </c>
      <c r="K18" s="31">
        <f t="shared" ref="K18:K19" si="1">J18*1.02</f>
        <v>185.57949308247123</v>
      </c>
      <c r="L18" s="31">
        <f>(392.17*3356.82)/Прил.2!H25</f>
        <v>187.39881613795822</v>
      </c>
      <c r="M18" s="31">
        <f t="shared" ref="M18:M19" si="2">L18*1.02</f>
        <v>191.14679246071739</v>
      </c>
    </row>
    <row r="19" spans="1:13" x14ac:dyDescent="0.3">
      <c r="A19" s="94"/>
      <c r="B19" s="49" t="s">
        <v>115</v>
      </c>
      <c r="C19" s="30" t="s">
        <v>111</v>
      </c>
      <c r="D19" s="31"/>
      <c r="E19" s="31"/>
      <c r="F19" s="31">
        <f>((4859.54+605.23)/(Прил.2!E25/2))*1000</f>
        <v>1675.1913944570445</v>
      </c>
      <c r="G19" s="31">
        <f>((5029.38+613.58)/(Прил.2!E25/2))*1000</f>
        <v>1729.8144352397856</v>
      </c>
      <c r="H19" s="32">
        <f>Прил.2!F15/Прил.2!F25*1000</f>
        <v>3279.7085325866342</v>
      </c>
      <c r="I19" s="31">
        <f t="shared" si="0"/>
        <v>3345.302703238367</v>
      </c>
      <c r="J19" s="32">
        <f>Прил.2!G15/Прил.2!G25*1000</f>
        <v>3311.1276677795358</v>
      </c>
      <c r="K19" s="31">
        <f t="shared" si="1"/>
        <v>3377.3502211351265</v>
      </c>
      <c r="L19" s="52">
        <f>Прил.2!H15/Прил.2!H25*1000</f>
        <v>3344.3049187565321</v>
      </c>
      <c r="M19" s="31">
        <f t="shared" si="2"/>
        <v>3411.1910171316626</v>
      </c>
    </row>
    <row r="20" spans="1:13" ht="52.8" hidden="1" x14ac:dyDescent="0.3">
      <c r="A20" s="12" t="s">
        <v>35</v>
      </c>
      <c r="B20" s="25" t="s">
        <v>116</v>
      </c>
      <c r="C20" s="12" t="s">
        <v>111</v>
      </c>
      <c r="D20" s="25"/>
      <c r="E20" s="25"/>
      <c r="F20" s="25"/>
      <c r="G20" s="25"/>
      <c r="H20" s="25"/>
      <c r="I20" s="25"/>
      <c r="J20" s="25"/>
      <c r="K20" s="25"/>
      <c r="L20" s="25"/>
      <c r="M20" s="25"/>
    </row>
    <row r="21" spans="1:13" ht="26.4" hidden="1" x14ac:dyDescent="0.3">
      <c r="A21" s="12" t="s">
        <v>40</v>
      </c>
      <c r="B21" s="25" t="s">
        <v>117</v>
      </c>
      <c r="C21" s="12"/>
      <c r="D21" s="25"/>
      <c r="E21" s="25"/>
      <c r="F21" s="25"/>
      <c r="G21" s="25"/>
      <c r="H21" s="25"/>
      <c r="I21" s="25"/>
      <c r="J21" s="25"/>
      <c r="K21" s="25"/>
      <c r="L21" s="25"/>
      <c r="M21" s="25"/>
    </row>
    <row r="22" spans="1:13" ht="66" hidden="1" x14ac:dyDescent="0.3">
      <c r="A22" s="12" t="s">
        <v>42</v>
      </c>
      <c r="B22" s="25" t="s">
        <v>118</v>
      </c>
      <c r="C22" s="12" t="s">
        <v>111</v>
      </c>
      <c r="D22" s="25"/>
      <c r="E22" s="25"/>
      <c r="F22" s="25"/>
      <c r="G22" s="25"/>
      <c r="H22" s="25"/>
      <c r="I22" s="25"/>
      <c r="J22" s="25"/>
      <c r="K22" s="25"/>
      <c r="L22" s="25"/>
      <c r="M22" s="25"/>
    </row>
    <row r="23" spans="1:13" ht="92.4" hidden="1" x14ac:dyDescent="0.3">
      <c r="A23" s="12" t="s">
        <v>45</v>
      </c>
      <c r="B23" s="25" t="s">
        <v>119</v>
      </c>
      <c r="C23" s="12" t="s">
        <v>111</v>
      </c>
      <c r="D23" s="25"/>
      <c r="E23" s="25"/>
      <c r="F23" s="25"/>
      <c r="G23" s="25"/>
      <c r="H23" s="25"/>
      <c r="I23" s="25"/>
      <c r="J23" s="25"/>
      <c r="K23" s="25"/>
      <c r="L23" s="25"/>
      <c r="M23" s="25"/>
    </row>
    <row r="24" spans="1:13" ht="26.4" hidden="1" x14ac:dyDescent="0.3">
      <c r="A24" s="12" t="s">
        <v>48</v>
      </c>
      <c r="B24" s="25" t="s">
        <v>120</v>
      </c>
      <c r="C24" s="12" t="s">
        <v>39</v>
      </c>
      <c r="D24" s="25"/>
      <c r="E24" s="25"/>
      <c r="F24" s="25"/>
      <c r="G24" s="25"/>
      <c r="H24" s="25"/>
      <c r="I24" s="25"/>
      <c r="J24" s="25"/>
      <c r="K24" s="25"/>
      <c r="L24" s="25"/>
      <c r="M24" s="25"/>
    </row>
    <row r="25" spans="1:13" hidden="1" x14ac:dyDescent="0.3">
      <c r="A25" s="12"/>
      <c r="B25" s="25" t="s">
        <v>95</v>
      </c>
      <c r="C25" s="12" t="s">
        <v>39</v>
      </c>
      <c r="D25" s="25"/>
      <c r="E25" s="25"/>
      <c r="F25" s="25"/>
      <c r="G25" s="25"/>
      <c r="H25" s="25"/>
      <c r="I25" s="25"/>
      <c r="J25" s="25"/>
      <c r="K25" s="25"/>
      <c r="L25" s="25"/>
      <c r="M25" s="25"/>
    </row>
    <row r="26" spans="1:13" hidden="1" x14ac:dyDescent="0.3">
      <c r="A26" s="12"/>
      <c r="B26" s="25" t="s">
        <v>96</v>
      </c>
      <c r="C26" s="12" t="s">
        <v>39</v>
      </c>
      <c r="D26" s="25"/>
      <c r="E26" s="25"/>
      <c r="F26" s="25"/>
      <c r="G26" s="25"/>
      <c r="H26" s="25"/>
      <c r="I26" s="25"/>
      <c r="J26" s="25"/>
      <c r="K26" s="25"/>
      <c r="L26" s="25"/>
      <c r="M26" s="25"/>
    </row>
    <row r="27" spans="1:13" hidden="1" x14ac:dyDescent="0.3">
      <c r="A27" s="12"/>
      <c r="B27" s="25" t="s">
        <v>97</v>
      </c>
      <c r="C27" s="12" t="s">
        <v>39</v>
      </c>
      <c r="D27" s="25"/>
      <c r="E27" s="25"/>
      <c r="F27" s="25"/>
      <c r="G27" s="25"/>
      <c r="H27" s="25"/>
      <c r="I27" s="25"/>
      <c r="J27" s="25"/>
      <c r="K27" s="25"/>
      <c r="L27" s="25"/>
      <c r="M27" s="25"/>
    </row>
    <row r="28" spans="1:13" hidden="1" x14ac:dyDescent="0.3">
      <c r="A28" s="12"/>
      <c r="B28" s="25" t="s">
        <v>98</v>
      </c>
      <c r="C28" s="12" t="s">
        <v>39</v>
      </c>
      <c r="D28" s="25"/>
      <c r="E28" s="25"/>
      <c r="F28" s="25"/>
      <c r="G28" s="25"/>
      <c r="H28" s="25"/>
      <c r="I28" s="25"/>
      <c r="J28" s="25"/>
      <c r="K28" s="25"/>
      <c r="L28" s="25"/>
      <c r="M28" s="25"/>
    </row>
    <row r="29" spans="1:13" hidden="1" x14ac:dyDescent="0.3">
      <c r="A29" s="12" t="s">
        <v>61</v>
      </c>
      <c r="B29" s="25" t="s">
        <v>121</v>
      </c>
      <c r="C29" s="12"/>
      <c r="D29" s="25"/>
      <c r="E29" s="25"/>
      <c r="F29" s="25"/>
      <c r="G29" s="25"/>
      <c r="H29" s="25"/>
      <c r="I29" s="25"/>
      <c r="J29" s="25"/>
      <c r="K29" s="25"/>
      <c r="L29" s="25"/>
      <c r="M29" s="25"/>
    </row>
    <row r="30" spans="1:13" ht="26.4" hidden="1" x14ac:dyDescent="0.3">
      <c r="A30" s="12" t="s">
        <v>63</v>
      </c>
      <c r="B30" s="25" t="s">
        <v>122</v>
      </c>
      <c r="C30" s="12" t="s">
        <v>123</v>
      </c>
      <c r="D30" s="25"/>
      <c r="E30" s="25"/>
      <c r="F30" s="25"/>
      <c r="G30" s="25"/>
      <c r="H30" s="25"/>
      <c r="I30" s="25"/>
      <c r="J30" s="25"/>
      <c r="K30" s="25"/>
      <c r="L30" s="25"/>
      <c r="M30" s="25"/>
    </row>
    <row r="31" spans="1:13" ht="26.4" hidden="1" x14ac:dyDescent="0.3">
      <c r="A31" s="12"/>
      <c r="B31" s="25" t="s">
        <v>124</v>
      </c>
      <c r="C31" s="12" t="s">
        <v>123</v>
      </c>
      <c r="D31" s="25"/>
      <c r="E31" s="25"/>
      <c r="F31" s="25"/>
      <c r="G31" s="25"/>
      <c r="H31" s="25"/>
      <c r="I31" s="25"/>
      <c r="J31" s="25"/>
      <c r="K31" s="25"/>
      <c r="L31" s="25"/>
      <c r="M31" s="25"/>
    </row>
    <row r="32" spans="1:13" ht="26.4" hidden="1" x14ac:dyDescent="0.3">
      <c r="A32" s="12" t="s">
        <v>68</v>
      </c>
      <c r="B32" s="25" t="s">
        <v>125</v>
      </c>
      <c r="C32" s="12" t="s">
        <v>109</v>
      </c>
      <c r="D32" s="25"/>
      <c r="E32" s="25"/>
      <c r="F32" s="25"/>
      <c r="G32" s="25"/>
      <c r="H32" s="25"/>
      <c r="I32" s="25"/>
      <c r="J32" s="25"/>
      <c r="K32" s="25"/>
      <c r="L32" s="25"/>
      <c r="M32" s="25"/>
    </row>
    <row r="33" spans="1:13" ht="26.4" hidden="1" x14ac:dyDescent="0.3">
      <c r="A33" s="12" t="s">
        <v>69</v>
      </c>
      <c r="B33" s="25" t="s">
        <v>126</v>
      </c>
      <c r="C33" s="12" t="s">
        <v>127</v>
      </c>
      <c r="D33" s="25"/>
      <c r="E33" s="25"/>
      <c r="F33" s="25"/>
      <c r="G33" s="25"/>
      <c r="H33" s="25"/>
      <c r="I33" s="25"/>
      <c r="J33" s="25"/>
      <c r="K33" s="25"/>
      <c r="L33" s="25"/>
      <c r="M33" s="25"/>
    </row>
    <row r="34" spans="1:13" ht="26.4" hidden="1" x14ac:dyDescent="0.3">
      <c r="A34" s="12" t="s">
        <v>128</v>
      </c>
      <c r="B34" s="25" t="s">
        <v>129</v>
      </c>
      <c r="C34" s="12" t="s">
        <v>127</v>
      </c>
      <c r="D34" s="25"/>
      <c r="E34" s="25"/>
      <c r="F34" s="25"/>
      <c r="G34" s="25"/>
      <c r="H34" s="25"/>
      <c r="I34" s="25"/>
      <c r="J34" s="25"/>
      <c r="K34" s="25"/>
      <c r="L34" s="25"/>
      <c r="M34" s="25"/>
    </row>
    <row r="35" spans="1:13" ht="26.4" hidden="1" x14ac:dyDescent="0.3">
      <c r="A35" s="12" t="s">
        <v>130</v>
      </c>
      <c r="B35" s="25" t="s">
        <v>131</v>
      </c>
      <c r="C35" s="12" t="s">
        <v>127</v>
      </c>
      <c r="D35" s="25"/>
      <c r="E35" s="25"/>
      <c r="F35" s="25"/>
      <c r="G35" s="25"/>
      <c r="H35" s="25"/>
      <c r="I35" s="25"/>
      <c r="J35" s="25"/>
      <c r="K35" s="25"/>
      <c r="L35" s="25"/>
      <c r="M35" s="25"/>
    </row>
    <row r="36" spans="1:13" hidden="1" x14ac:dyDescent="0.3">
      <c r="A36" s="12"/>
      <c r="B36" s="25" t="s">
        <v>132</v>
      </c>
      <c r="C36" s="12" t="s">
        <v>127</v>
      </c>
      <c r="D36" s="25"/>
      <c r="E36" s="25"/>
      <c r="F36" s="25"/>
      <c r="G36" s="25"/>
      <c r="H36" s="25"/>
      <c r="I36" s="25"/>
      <c r="J36" s="25"/>
      <c r="K36" s="25"/>
      <c r="L36" s="25"/>
      <c r="M36" s="25"/>
    </row>
    <row r="37" spans="1:13" hidden="1" x14ac:dyDescent="0.3">
      <c r="A37" s="12"/>
      <c r="B37" s="25" t="s">
        <v>133</v>
      </c>
      <c r="C37" s="12" t="s">
        <v>127</v>
      </c>
      <c r="D37" s="25"/>
      <c r="E37" s="25"/>
      <c r="F37" s="25"/>
      <c r="G37" s="25"/>
      <c r="H37" s="25"/>
      <c r="I37" s="25"/>
      <c r="J37" s="25"/>
      <c r="K37" s="25"/>
      <c r="L37" s="25"/>
      <c r="M37" s="25"/>
    </row>
    <row r="38" spans="1:13" hidden="1" x14ac:dyDescent="0.3">
      <c r="A38" s="12"/>
      <c r="B38" s="25" t="s">
        <v>134</v>
      </c>
      <c r="C38" s="12" t="s">
        <v>127</v>
      </c>
      <c r="D38" s="25"/>
      <c r="E38" s="25"/>
      <c r="F38" s="25"/>
      <c r="G38" s="25"/>
      <c r="H38" s="25"/>
      <c r="I38" s="25"/>
      <c r="J38" s="25"/>
      <c r="K38" s="25"/>
      <c r="L38" s="25"/>
      <c r="M38" s="25"/>
    </row>
    <row r="39" spans="1:13" hidden="1" x14ac:dyDescent="0.3">
      <c r="A39" s="12"/>
      <c r="B39" s="25" t="s">
        <v>135</v>
      </c>
      <c r="C39" s="12" t="s">
        <v>127</v>
      </c>
      <c r="D39" s="25"/>
      <c r="E39" s="25"/>
      <c r="F39" s="25"/>
      <c r="G39" s="25"/>
      <c r="H39" s="25"/>
      <c r="I39" s="25"/>
      <c r="J39" s="25"/>
      <c r="K39" s="25"/>
      <c r="L39" s="25"/>
      <c r="M39" s="25"/>
    </row>
    <row r="40" spans="1:13" ht="26.4" hidden="1" x14ac:dyDescent="0.3">
      <c r="A40" s="12" t="s">
        <v>136</v>
      </c>
      <c r="B40" s="25" t="s">
        <v>137</v>
      </c>
      <c r="C40" s="12" t="s">
        <v>127</v>
      </c>
      <c r="D40" s="25"/>
      <c r="E40" s="25"/>
      <c r="F40" s="25"/>
      <c r="G40" s="25"/>
      <c r="H40" s="25"/>
      <c r="I40" s="25"/>
      <c r="J40" s="25"/>
      <c r="K40" s="25"/>
      <c r="L40" s="25"/>
      <c r="M40" s="25"/>
    </row>
    <row r="41" spans="1:13" ht="26.4" hidden="1" x14ac:dyDescent="0.3">
      <c r="A41" s="12" t="s">
        <v>70</v>
      </c>
      <c r="B41" s="25" t="s">
        <v>138</v>
      </c>
      <c r="C41" s="12"/>
      <c r="D41" s="25"/>
      <c r="E41" s="25"/>
      <c r="F41" s="25"/>
      <c r="G41" s="25"/>
      <c r="H41" s="25"/>
      <c r="I41" s="25"/>
      <c r="J41" s="25"/>
      <c r="K41" s="25"/>
      <c r="L41" s="25"/>
      <c r="M41" s="25"/>
    </row>
    <row r="42" spans="1:13" ht="26.4" hidden="1" x14ac:dyDescent="0.3">
      <c r="A42" s="12" t="s">
        <v>72</v>
      </c>
      <c r="B42" s="25" t="s">
        <v>139</v>
      </c>
      <c r="C42" s="12" t="s">
        <v>140</v>
      </c>
      <c r="D42" s="25"/>
      <c r="E42" s="25"/>
      <c r="F42" s="25"/>
      <c r="G42" s="25"/>
      <c r="H42" s="25"/>
      <c r="I42" s="25"/>
      <c r="J42" s="25"/>
      <c r="K42" s="25"/>
      <c r="L42" s="25"/>
      <c r="M42" s="25"/>
    </row>
    <row r="43" spans="1:13" hidden="1" x14ac:dyDescent="0.3">
      <c r="A43" s="12" t="s">
        <v>141</v>
      </c>
      <c r="B43" s="25" t="s">
        <v>142</v>
      </c>
      <c r="C43" s="12" t="s">
        <v>127</v>
      </c>
      <c r="D43" s="25"/>
      <c r="E43" s="25"/>
      <c r="F43" s="25"/>
      <c r="G43" s="25"/>
      <c r="H43" s="25"/>
      <c r="I43" s="25"/>
      <c r="J43" s="25"/>
      <c r="K43" s="25"/>
      <c r="L43" s="25"/>
      <c r="M43" s="25"/>
    </row>
    <row r="44" spans="1:13" ht="26.4" hidden="1" x14ac:dyDescent="0.3">
      <c r="A44" s="12" t="s">
        <v>143</v>
      </c>
      <c r="B44" s="25" t="s">
        <v>144</v>
      </c>
      <c r="C44" s="12" t="s">
        <v>145</v>
      </c>
      <c r="D44" s="25"/>
      <c r="E44" s="25"/>
      <c r="F44" s="25"/>
      <c r="G44" s="25"/>
      <c r="H44" s="25"/>
      <c r="I44" s="25"/>
      <c r="J44" s="25"/>
      <c r="K44" s="25"/>
      <c r="L44" s="25"/>
      <c r="M44" s="25"/>
    </row>
    <row r="45" spans="1:13" ht="26.4" hidden="1" x14ac:dyDescent="0.3">
      <c r="A45" s="12"/>
      <c r="B45" s="26" t="s">
        <v>146</v>
      </c>
      <c r="C45" s="12" t="s">
        <v>145</v>
      </c>
      <c r="D45" s="25"/>
      <c r="E45" s="25"/>
      <c r="F45" s="25"/>
      <c r="G45" s="25"/>
      <c r="H45" s="25"/>
      <c r="I45" s="25"/>
      <c r="J45" s="25"/>
      <c r="K45" s="25"/>
      <c r="L45" s="25"/>
      <c r="M45" s="25"/>
    </row>
    <row r="46" spans="1:13" ht="26.4" hidden="1" x14ac:dyDescent="0.3">
      <c r="A46" s="12"/>
      <c r="B46" s="26" t="s">
        <v>147</v>
      </c>
      <c r="C46" s="12" t="s">
        <v>145</v>
      </c>
      <c r="D46" s="25"/>
      <c r="E46" s="25"/>
      <c r="F46" s="25"/>
      <c r="G46" s="25"/>
      <c r="H46" s="25"/>
      <c r="I46" s="25"/>
      <c r="J46" s="25"/>
      <c r="K46" s="25"/>
      <c r="L46" s="25"/>
      <c r="M46" s="25"/>
    </row>
    <row r="47" spans="1:13" x14ac:dyDescent="0.3">
      <c r="A47" s="68" t="s">
        <v>89</v>
      </c>
      <c r="B47" s="68"/>
      <c r="C47" s="68"/>
      <c r="D47" s="68"/>
      <c r="E47" s="68"/>
      <c r="F47" s="68"/>
    </row>
    <row r="48" spans="1:13" x14ac:dyDescent="0.3">
      <c r="A48" s="68" t="s">
        <v>99</v>
      </c>
      <c r="B48" s="68"/>
      <c r="C48" s="68"/>
      <c r="D48" s="68"/>
      <c r="E48" s="68"/>
      <c r="F48" s="68"/>
    </row>
    <row r="49" spans="8:13" x14ac:dyDescent="0.3">
      <c r="H49" s="96"/>
      <c r="I49" s="96"/>
    </row>
    <row r="50" spans="8:13" x14ac:dyDescent="0.3">
      <c r="J50" s="96"/>
      <c r="K50" s="96"/>
      <c r="L50" s="96"/>
      <c r="M50" s="96"/>
    </row>
  </sheetData>
  <mergeCells count="20">
    <mergeCell ref="J50:M50"/>
    <mergeCell ref="H49:I49"/>
    <mergeCell ref="J9:K9"/>
    <mergeCell ref="L9:M9"/>
    <mergeCell ref="A15:A19"/>
    <mergeCell ref="A47:F47"/>
    <mergeCell ref="A48:F48"/>
    <mergeCell ref="H9:I9"/>
    <mergeCell ref="A1:M1"/>
    <mergeCell ref="A2:M2"/>
    <mergeCell ref="A3:M3"/>
    <mergeCell ref="A4:M4"/>
    <mergeCell ref="A6:M6"/>
    <mergeCell ref="A7:M7"/>
    <mergeCell ref="A8:M8"/>
    <mergeCell ref="A9:A10"/>
    <mergeCell ref="B9:B10"/>
    <mergeCell ref="C9:C10"/>
    <mergeCell ref="D9:E9"/>
    <mergeCell ref="F9:G9"/>
  </mergeCells>
  <hyperlinks>
    <hyperlink ref="F9" location="Par1877" tooltip="Ссылка на текущий документ" display="Par1877"/>
  </hyperlinks>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view="pageBreakPreview" zoomScaleNormal="110" zoomScaleSheetLayoutView="100" workbookViewId="0">
      <selection activeCell="I18" sqref="I18"/>
    </sheetView>
  </sheetViews>
  <sheetFormatPr defaultRowHeight="14.4" x14ac:dyDescent="0.3"/>
  <cols>
    <col min="3" max="4" width="13.88671875" customWidth="1"/>
    <col min="5" max="6" width="20.6640625" customWidth="1"/>
    <col min="7" max="7" width="21.5546875" customWidth="1"/>
  </cols>
  <sheetData>
    <row r="1" spans="1:8" s="4" customFormat="1" ht="11.4" x14ac:dyDescent="0.3">
      <c r="A1" s="8"/>
      <c r="B1" s="8"/>
      <c r="C1" s="8"/>
      <c r="D1" s="9"/>
      <c r="E1" s="9"/>
      <c r="F1" s="9"/>
      <c r="G1" s="7"/>
      <c r="H1" s="7"/>
    </row>
    <row r="2" spans="1:8" s="4" customFormat="1" ht="37.5" customHeight="1" x14ac:dyDescent="0.3">
      <c r="A2" s="97" t="s">
        <v>150</v>
      </c>
      <c r="B2" s="97"/>
      <c r="C2" s="97"/>
      <c r="D2" s="97"/>
      <c r="E2" s="97"/>
      <c r="F2" s="97"/>
      <c r="G2" s="97"/>
      <c r="H2" s="7"/>
    </row>
    <row r="3" spans="1:8" s="4" customFormat="1" ht="12.75" customHeight="1" x14ac:dyDescent="0.3">
      <c r="A3" s="98" t="s">
        <v>194</v>
      </c>
      <c r="B3" s="98"/>
      <c r="C3" s="98"/>
      <c r="D3" s="98"/>
      <c r="E3" s="98"/>
      <c r="F3" s="98"/>
      <c r="G3" s="98"/>
      <c r="H3" s="7"/>
    </row>
    <row r="4" spans="1:8" s="4" customFormat="1" ht="11.4" x14ac:dyDescent="0.3">
      <c r="A4" s="8"/>
      <c r="B4" s="10"/>
      <c r="C4" s="10"/>
      <c r="D4" s="11"/>
      <c r="E4" s="11"/>
      <c r="F4" s="11"/>
      <c r="G4" s="7"/>
      <c r="H4" s="7"/>
    </row>
    <row r="5" spans="1:8" s="7" customFormat="1" ht="33.75" customHeight="1" x14ac:dyDescent="0.3">
      <c r="A5" s="102" t="s">
        <v>151</v>
      </c>
      <c r="B5" s="99" t="s">
        <v>152</v>
      </c>
      <c r="C5" s="99" t="s">
        <v>153</v>
      </c>
      <c r="D5" s="18"/>
      <c r="E5" s="106" t="s">
        <v>166</v>
      </c>
      <c r="F5" s="107"/>
      <c r="G5" s="108" t="s">
        <v>167</v>
      </c>
    </row>
    <row r="6" spans="1:8" s="4" customFormat="1" ht="90" customHeight="1" x14ac:dyDescent="0.3">
      <c r="A6" s="103"/>
      <c r="B6" s="105"/>
      <c r="C6" s="100"/>
      <c r="D6" s="14" t="s">
        <v>154</v>
      </c>
      <c r="E6" s="99" t="s">
        <v>164</v>
      </c>
      <c r="F6" s="101" t="s">
        <v>165</v>
      </c>
      <c r="G6" s="109"/>
      <c r="H6" s="7"/>
    </row>
    <row r="7" spans="1:8" s="4" customFormat="1" ht="20.100000000000001" customHeight="1" x14ac:dyDescent="0.3">
      <c r="A7" s="104"/>
      <c r="B7" s="100"/>
      <c r="C7" s="14" t="s">
        <v>155</v>
      </c>
      <c r="D7" s="14" t="s">
        <v>156</v>
      </c>
      <c r="E7" s="100"/>
      <c r="F7" s="101"/>
      <c r="G7" s="110"/>
      <c r="H7" s="7"/>
    </row>
    <row r="8" spans="1:8" s="4" customFormat="1" ht="11.4" x14ac:dyDescent="0.3">
      <c r="A8" s="17" t="s">
        <v>157</v>
      </c>
      <c r="B8" s="17" t="s">
        <v>158</v>
      </c>
      <c r="C8" s="17" t="s">
        <v>159</v>
      </c>
      <c r="D8" s="17" t="s">
        <v>160</v>
      </c>
      <c r="E8" s="17" t="s">
        <v>161</v>
      </c>
      <c r="F8" s="17" t="s">
        <v>162</v>
      </c>
      <c r="G8" s="17" t="s">
        <v>163</v>
      </c>
      <c r="H8" s="7"/>
    </row>
    <row r="9" spans="1:8" s="4" customFormat="1" ht="11.25" hidden="1" customHeight="1" x14ac:dyDescent="0.3">
      <c r="A9" s="15">
        <v>0</v>
      </c>
      <c r="B9" s="16"/>
      <c r="C9" s="16"/>
      <c r="D9" s="16"/>
      <c r="E9" s="13"/>
      <c r="F9" s="13"/>
      <c r="G9" s="13"/>
      <c r="H9" s="7"/>
    </row>
    <row r="10" spans="1:8" s="4" customFormat="1" ht="15" customHeight="1" x14ac:dyDescent="0.3">
      <c r="A10" s="20">
        <v>1</v>
      </c>
      <c r="B10" s="21">
        <v>2020</v>
      </c>
      <c r="C10" s="22">
        <v>14.280771</v>
      </c>
      <c r="D10" s="63">
        <f>Прил.2!F27</f>
        <v>5.2874999999999998E-2</v>
      </c>
      <c r="E10" s="19">
        <f>[2]ф.1.7!$D$10</f>
        <v>4.5054600000000002</v>
      </c>
      <c r="F10" s="62">
        <f>[2]ф.1.7!$D$11</f>
        <v>0.78503000000000001</v>
      </c>
      <c r="G10" s="19">
        <v>1</v>
      </c>
      <c r="H10" s="6" t="s">
        <v>199</v>
      </c>
    </row>
    <row r="11" spans="1:8" x14ac:dyDescent="0.3">
      <c r="A11" s="20">
        <v>2</v>
      </c>
      <c r="B11" s="21">
        <v>2021</v>
      </c>
      <c r="C11" s="22">
        <v>14.406441784799998</v>
      </c>
      <c r="D11" s="63">
        <f>D10</f>
        <v>5.2874999999999998E-2</v>
      </c>
      <c r="E11" s="19">
        <f>[2]ф.1.7!$E$10</f>
        <v>4.4378799999999998</v>
      </c>
      <c r="F11" s="62">
        <f>[2]ф.1.7!$E$11</f>
        <v>0.77</v>
      </c>
      <c r="G11" s="19">
        <v>1</v>
      </c>
    </row>
    <row r="12" spans="1:8" x14ac:dyDescent="0.3">
      <c r="A12" s="20">
        <v>3</v>
      </c>
      <c r="B12" s="21">
        <v>2022</v>
      </c>
      <c r="C12" s="24">
        <v>14.533218472506238</v>
      </c>
      <c r="D12" s="63">
        <f>D11</f>
        <v>5.2874999999999998E-2</v>
      </c>
      <c r="E12" s="19">
        <f>[2]ф.1.7!$F$10</f>
        <v>4.3713100000000003</v>
      </c>
      <c r="F12" s="62">
        <f>[2]ф.1.7!$F$11</f>
        <v>0.75600000000000001</v>
      </c>
      <c r="G12" s="19">
        <v>1</v>
      </c>
    </row>
    <row r="13" spans="1:8" x14ac:dyDescent="0.3">
      <c r="A13" s="23"/>
      <c r="B13" s="23"/>
      <c r="C13" s="23"/>
      <c r="D13" s="23"/>
      <c r="E13" s="23"/>
      <c r="F13" s="23"/>
      <c r="G13" s="23"/>
    </row>
  </sheetData>
  <mergeCells count="9">
    <mergeCell ref="A2:G2"/>
    <mergeCell ref="A3:G3"/>
    <mergeCell ref="E6:E7"/>
    <mergeCell ref="F6:F7"/>
    <mergeCell ref="A5:A7"/>
    <mergeCell ref="B5:B7"/>
    <mergeCell ref="C5:C6"/>
    <mergeCell ref="E5:F5"/>
    <mergeCell ref="G5:G7"/>
  </mergeCells>
  <dataValidations count="2">
    <dataValidation type="decimal" allowBlank="1" showErrorMessage="1" errorTitle="Ошибка" error="Допускается ввод только неотрицательных чисел!" sqref="WVK10:WVL10 WLO10:WLP10 WBS10:WBT10 VRW10:VRX10 VIA10:VIB10 UYE10:UYF10 UOI10:UOJ10 UEM10:UEN10 TUQ10:TUR10 TKU10:TKV10 TAY10:TAZ10 SRC10:SRD10 SHG10:SHH10 RXK10:RXL10 RNO10:RNP10 RDS10:RDT10 QTW10:QTX10 QKA10:QKB10 QAE10:QAF10 PQI10:PQJ10 PGM10:PGN10 OWQ10:OWR10 OMU10:OMV10 OCY10:OCZ10 NTC10:NTD10 NJG10:NJH10 MZK10:MZL10 MPO10:MPP10 MFS10:MFT10 LVW10:LVX10 LMA10:LMB10 LCE10:LCF10 KSI10:KSJ10 KIM10:KIN10 JYQ10:JYR10 JOU10:JOV10 JEY10:JEZ10 IVC10:IVD10 ILG10:ILH10 IBK10:IBL10 HRO10:HRP10 HHS10:HHT10 GXW10:GXX10 GOA10:GOB10 GEE10:GEF10 FUI10:FUJ10 FKM10:FKN10 FAQ10:FAR10 EQU10:EQV10 EGY10:EGZ10 DXC10:DXD10 DNG10:DNH10 DDK10:DDL10 CTO10:CTP10 CJS10:CJT10 BZW10:BZX10 BQA10:BQB10 BGE10:BGF10 AWI10:AWJ10 AMM10:AMN10 ACQ10:ACR10 SU10:SV10 IY10:IZ10 C10:C11 D10:D12">
      <formula1>0</formula1>
      <formula2>9.99999999999999E+23</formula2>
    </dataValidation>
    <dataValidation type="textLength" operator="lessThanOrEqual" allowBlank="1" showInputMessage="1" showErrorMessage="1" errorTitle="Ошибка" error="Допускается ввод не более 900 символов!" sqref="WVM10:WVN10 JA10:JB10 WLQ10:WLR10 WBU10:WBV10 VRY10:VRZ10 VIC10:VID10 UYG10:UYH10 UOK10:UOL10 UEO10:UEP10 TUS10:TUT10 TKW10:TKX10 TBA10:TBB10 SRE10:SRF10 SHI10:SHJ10 RXM10:RXN10 RNQ10:RNR10 RDU10:RDV10 QTY10:QTZ10 QKC10:QKD10 QAG10:QAH10 PQK10:PQL10 PGO10:PGP10 OWS10:OWT10 OMW10:OMX10 ODA10:ODB10 NTE10:NTF10 NJI10:NJJ10 MZM10:MZN10 MPQ10:MPR10 MFU10:MFV10 LVY10:LVZ10 LMC10:LMD10 LCG10:LCH10 KSK10:KSL10 KIO10:KIP10 JYS10:JYT10 JOW10:JOX10 JFA10:JFB10 IVE10:IVF10 ILI10:ILJ10 IBM10:IBN10 HRQ10:HRR10 HHU10:HHV10 GXY10:GXZ10 GOC10:GOD10 GEG10:GEH10 FUK10:FUL10 FKO10:FKP10 FAS10:FAT10 EQW10:EQX10 EHA10:EHB10 DXE10:DXF10 DNI10:DNJ10 DDM10:DDN10 CTQ10:CTR10 CJU10:CJV10 BZY10:BZZ10 BQC10:BQD10 BGG10:BGH10 AWK10:AWL10 AMO10:AMP10 ACS10:ACT10 SW10:SX10 E10:F12">
      <formula1>900</formula1>
    </dataValidation>
  </dataValidation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vt:i4>
      </vt:variant>
    </vt:vector>
  </HeadingPairs>
  <TitlesOfParts>
    <vt:vector size="9" baseType="lpstr">
      <vt:lpstr>1</vt:lpstr>
      <vt:lpstr>Прил.1</vt:lpstr>
      <vt:lpstr>Прил.2</vt:lpstr>
      <vt:lpstr>Прил. 5</vt:lpstr>
      <vt:lpstr>долгоср</vt:lpstr>
      <vt:lpstr>долгоср!Область_печати</vt:lpstr>
      <vt:lpstr>'Прил. 5'!Область_печати</vt:lpstr>
      <vt:lpstr>Прил.1!Область_печати</vt:lpstr>
      <vt:lpstr>Прил.2!Область_печати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2019-08-14T06:07:08Z</dcterms:modified>
</cp:coreProperties>
</file>